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yejid-Bin-Kamal\Desktop\DPP. CTEIP-II\SCTEIP\DPP CTCIP\"/>
    </mc:Choice>
  </mc:AlternateContent>
  <xr:revisionPtr revIDLastSave="0" documentId="13_ncr:1_{C6DCFF63-732B-47D8-8FC0-6ACF1C22C58F}" xr6:coauthVersionLast="40" xr6:coauthVersionMax="40" xr10:uidLastSave="{00000000-0000-0000-0000-000000000000}"/>
  <bookViews>
    <workbookView xWindow="-120" yWindow="-120" windowWidth="20730" windowHeight="11310" activeTab="1" xr2:uid="{00000000-000D-0000-FFFF-FFFF00000000}"/>
  </bookViews>
  <sheets>
    <sheet name="Annex-IV" sheetId="2" r:id="rId1"/>
    <sheet name="Annex-V (b)" sheetId="1" r:id="rId2"/>
    <sheet name="Annex-V (a) " sheetId="4" r:id="rId3"/>
    <sheet name="9.0" sheetId="5" r:id="rId4"/>
  </sheets>
  <definedNames>
    <definedName name="_xlnm.Print_Area" localSheetId="3">'9.0'!$A$1:$N$99</definedName>
    <definedName name="_xlnm.Print_Area" localSheetId="0">'Annex-IV'!$A$1:$AC$105</definedName>
    <definedName name="_xlnm.Print_Area" localSheetId="2">'Annex-V (a) '!$A$1:$O$102</definedName>
    <definedName name="_xlnm.Print_Area" localSheetId="1">'Annex-V (b)'!$A$1:$BR$99</definedName>
    <definedName name="_xlnm.Print_Titles" localSheetId="3">'9.0'!$4:$7</definedName>
    <definedName name="_xlnm.Print_Titles" localSheetId="0">'Annex-IV'!$5:$8</definedName>
    <definedName name="_xlnm.Print_Titles" localSheetId="2">'Annex-V (a) '!$6:$10</definedName>
    <definedName name="_xlnm.Print_Titles" localSheetId="1">'Annex-V (b)'!$A:$F,'Annex-V (b)'!$2:$9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63" i="1" l="1"/>
  <c r="BR64" i="1"/>
  <c r="BR65" i="1"/>
  <c r="I61" i="5" l="1"/>
  <c r="F61" i="5" s="1"/>
  <c r="G61" i="5"/>
  <c r="AB65" i="2"/>
  <c r="AA63" i="2"/>
  <c r="AA64" i="2"/>
  <c r="AB64" i="2" s="1"/>
  <c r="AA65" i="2"/>
  <c r="Y64" i="2"/>
  <c r="Y65" i="2"/>
  <c r="X64" i="2"/>
  <c r="X65" i="2"/>
  <c r="V64" i="2"/>
  <c r="V65" i="2"/>
  <c r="U64" i="2"/>
  <c r="U65" i="2"/>
  <c r="S64" i="2"/>
  <c r="S65" i="2"/>
  <c r="R64" i="2"/>
  <c r="R65" i="2"/>
  <c r="P64" i="2"/>
  <c r="P65" i="2"/>
  <c r="O64" i="2"/>
  <c r="O65" i="2"/>
  <c r="M64" i="2"/>
  <c r="M65" i="2"/>
  <c r="L64" i="2"/>
  <c r="L65" i="2"/>
  <c r="J64" i="2"/>
  <c r="J65" i="2"/>
  <c r="I64" i="2"/>
  <c r="I65" i="2"/>
  <c r="G64" i="2"/>
  <c r="G65" i="2"/>
  <c r="F63" i="2"/>
  <c r="F64" i="2"/>
  <c r="F65" i="2"/>
  <c r="E64" i="2"/>
  <c r="E65" i="2"/>
  <c r="D63" i="2"/>
  <c r="D64" i="2"/>
  <c r="D65" i="2"/>
  <c r="N64" i="1"/>
  <c r="N65" i="1"/>
  <c r="K63" i="1"/>
  <c r="BO63" i="1" s="1"/>
  <c r="K64" i="1"/>
  <c r="K65" i="1"/>
  <c r="BG65" i="1" s="1"/>
  <c r="I64" i="1"/>
  <c r="I65" i="1"/>
  <c r="G64" i="1"/>
  <c r="G65" i="1"/>
  <c r="BO64" i="1"/>
  <c r="D54" i="2"/>
  <c r="E54" i="2"/>
  <c r="F54" i="2"/>
  <c r="G54" i="2"/>
  <c r="G55" i="2"/>
  <c r="G56" i="2"/>
  <c r="BG63" i="1"/>
  <c r="BG64" i="1"/>
  <c r="Y65" i="1"/>
  <c r="BM64" i="1"/>
  <c r="BM65" i="1"/>
  <c r="BK64" i="1"/>
  <c r="BE64" i="1"/>
  <c r="BC64" i="1"/>
  <c r="AY63" i="1"/>
  <c r="AY64" i="1"/>
  <c r="AW64" i="1"/>
  <c r="AU64" i="1"/>
  <c r="AQ63" i="1"/>
  <c r="AQ64" i="1"/>
  <c r="AQ65" i="1"/>
  <c r="AO64" i="1"/>
  <c r="AO65" i="1"/>
  <c r="AM64" i="1"/>
  <c r="AI63" i="1"/>
  <c r="AI64" i="1"/>
  <c r="AI65" i="1"/>
  <c r="AG64" i="1"/>
  <c r="AE64" i="1"/>
  <c r="AA63" i="1"/>
  <c r="AA64" i="1"/>
  <c r="Y64" i="1"/>
  <c r="W64" i="1"/>
  <c r="S63" i="1"/>
  <c r="Q64" i="1"/>
  <c r="O64" i="1"/>
  <c r="F63" i="1"/>
  <c r="F64" i="1"/>
  <c r="F65" i="1"/>
  <c r="E64" i="1"/>
  <c r="E65" i="1"/>
  <c r="D63" i="1"/>
  <c r="D64" i="1"/>
  <c r="D65" i="1"/>
  <c r="D66" i="1"/>
  <c r="E65" i="4"/>
  <c r="E66" i="4"/>
  <c r="N65" i="4"/>
  <c r="N66" i="4"/>
  <c r="I64" i="4"/>
  <c r="I63" i="1" s="1"/>
  <c r="I65" i="4"/>
  <c r="I66" i="4"/>
  <c r="G64" i="4"/>
  <c r="G63" i="1" s="1"/>
  <c r="G65" i="4"/>
  <c r="G66" i="4"/>
  <c r="F64" i="4"/>
  <c r="F65" i="4"/>
  <c r="F66" i="4"/>
  <c r="E63" i="4"/>
  <c r="D64" i="4"/>
  <c r="D65" i="4"/>
  <c r="D66" i="4"/>
  <c r="F63" i="5"/>
  <c r="F62" i="5"/>
  <c r="F60" i="5"/>
  <c r="F64" i="5"/>
  <c r="BM63" i="1" l="1"/>
  <c r="BE63" i="1"/>
  <c r="AG63" i="1"/>
  <c r="AO63" i="1"/>
  <c r="Q63" i="1"/>
  <c r="AW63" i="1"/>
  <c r="BB63" i="1" s="1"/>
  <c r="U63" i="2" s="1"/>
  <c r="V63" i="2" s="1"/>
  <c r="Y63" i="1"/>
  <c r="W63" i="1"/>
  <c r="N63" i="1"/>
  <c r="G63" i="2" s="1"/>
  <c r="AM63" i="1"/>
  <c r="AT63" i="1" s="1"/>
  <c r="R63" i="2" s="1"/>
  <c r="S63" i="2" s="1"/>
  <c r="BK63" i="1"/>
  <c r="AU63" i="1"/>
  <c r="N64" i="4"/>
  <c r="BO65" i="1"/>
  <c r="AA65" i="1"/>
  <c r="O63" i="1"/>
  <c r="AE63" i="1"/>
  <c r="V63" i="1"/>
  <c r="I63" i="2" s="1"/>
  <c r="J63" i="2" s="1"/>
  <c r="AD64" i="1"/>
  <c r="S65" i="1"/>
  <c r="AT64" i="1"/>
  <c r="BB64" i="1"/>
  <c r="AY65" i="1"/>
  <c r="S64" i="1"/>
  <c r="V64" i="1" s="1"/>
  <c r="BJ64" i="1"/>
  <c r="AG65" i="1"/>
  <c r="Q65" i="1"/>
  <c r="AL64" i="1"/>
  <c r="AW65" i="1"/>
  <c r="BE65" i="1"/>
  <c r="O65" i="1"/>
  <c r="W65" i="1"/>
  <c r="AD65" i="1" s="1"/>
  <c r="AE65" i="1"/>
  <c r="AM65" i="1"/>
  <c r="AT65" i="1" s="1"/>
  <c r="AU65" i="1"/>
  <c r="BC65" i="1"/>
  <c r="BK65" i="1"/>
  <c r="BC63" i="1"/>
  <c r="BJ63" i="1" s="1"/>
  <c r="X63" i="2" s="1"/>
  <c r="Y63" i="2" s="1"/>
  <c r="AL63" i="1" l="1"/>
  <c r="O63" i="2" s="1"/>
  <c r="P63" i="2" s="1"/>
  <c r="AD63" i="1"/>
  <c r="L63" i="2" s="1"/>
  <c r="M63" i="2" s="1"/>
  <c r="E64" i="4"/>
  <c r="E63" i="1" s="1"/>
  <c r="E63" i="2" s="1"/>
  <c r="AB63" i="2"/>
  <c r="AL65" i="1"/>
  <c r="V65" i="1"/>
  <c r="BJ65" i="1"/>
  <c r="BB65" i="1"/>
  <c r="S64" i="5" l="1"/>
  <c r="R64" i="5"/>
  <c r="Q64" i="5"/>
  <c r="R62" i="5"/>
  <c r="R61" i="5"/>
  <c r="S61" i="5"/>
  <c r="S62" i="5"/>
  <c r="S63" i="5"/>
  <c r="S60" i="5"/>
  <c r="R63" i="5" l="1"/>
  <c r="R60" i="5"/>
  <c r="Q65" i="5" l="1"/>
  <c r="S33" i="5"/>
  <c r="R33" i="5"/>
  <c r="R43" i="5" l="1"/>
  <c r="S34" i="5"/>
  <c r="R34" i="5"/>
  <c r="S48" i="5"/>
  <c r="R48" i="5"/>
  <c r="S32" i="5"/>
  <c r="R32" i="5"/>
  <c r="S65" i="5"/>
  <c r="R65" i="5"/>
  <c r="S36" i="5" l="1"/>
  <c r="R36" i="5"/>
  <c r="S46" i="5"/>
  <c r="R46" i="5"/>
  <c r="S41" i="5" l="1"/>
  <c r="R41" i="5"/>
  <c r="S35" i="5"/>
  <c r="R35" i="5"/>
  <c r="S29" i="5"/>
  <c r="R29" i="5"/>
  <c r="S30" i="5"/>
  <c r="R30" i="5"/>
  <c r="S49" i="5"/>
  <c r="R49" i="5"/>
  <c r="S44" i="5"/>
  <c r="R44" i="5"/>
  <c r="S38" i="5"/>
  <c r="R38" i="5"/>
  <c r="S31" i="5"/>
  <c r="R31" i="5"/>
  <c r="S40" i="5"/>
  <c r="R40" i="5"/>
  <c r="S37" i="5"/>
  <c r="R37" i="5"/>
  <c r="S45" i="5"/>
  <c r="R45" i="5"/>
  <c r="S43" i="5"/>
  <c r="S42" i="5"/>
  <c r="R42" i="5"/>
  <c r="K12" i="1" l="1"/>
  <c r="K13" i="1" s="1"/>
  <c r="K15" i="1"/>
  <c r="K16" i="1" s="1"/>
  <c r="K18" i="1"/>
  <c r="K19" i="1"/>
  <c r="K20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50" i="1"/>
  <c r="K51" i="1"/>
  <c r="K54" i="1"/>
  <c r="K55" i="1"/>
  <c r="K56" i="1"/>
  <c r="K57" i="1"/>
  <c r="K62" i="1"/>
  <c r="K66" i="1"/>
  <c r="K67" i="1"/>
  <c r="K68" i="1"/>
  <c r="I70" i="1"/>
  <c r="I71" i="1" s="1"/>
  <c r="K70" i="1"/>
  <c r="K71" i="1" s="1"/>
  <c r="K95" i="1" s="1"/>
  <c r="K74" i="1"/>
  <c r="K75" i="1"/>
  <c r="K76" i="1"/>
  <c r="K78" i="1"/>
  <c r="K79" i="1"/>
  <c r="K80" i="1"/>
  <c r="K81" i="1"/>
  <c r="K82" i="1"/>
  <c r="K85" i="1"/>
  <c r="K86" i="1"/>
  <c r="K87" i="1"/>
  <c r="I90" i="1"/>
  <c r="K90" i="1"/>
  <c r="I93" i="1"/>
  <c r="K93" i="1"/>
  <c r="K97" i="1"/>
  <c r="K98" i="1"/>
  <c r="K29" i="1" l="1"/>
  <c r="AY42" i="1"/>
  <c r="S42" i="1"/>
  <c r="BG42" i="1"/>
  <c r="E42" i="1"/>
  <c r="E42" i="2" s="1"/>
  <c r="AY40" i="1"/>
  <c r="AI40" i="1"/>
  <c r="BG40" i="1"/>
  <c r="I43" i="4"/>
  <c r="I42" i="1" s="1"/>
  <c r="G43" i="4"/>
  <c r="F43" i="4"/>
  <c r="F42" i="1" s="1"/>
  <c r="F42" i="2" s="1"/>
  <c r="D43" i="4"/>
  <c r="D42" i="1" s="1"/>
  <c r="D42" i="2" s="1"/>
  <c r="I41" i="4"/>
  <c r="I40" i="1" s="1"/>
  <c r="G41" i="4"/>
  <c r="F41" i="4"/>
  <c r="F40" i="1" s="1"/>
  <c r="F40" i="2" s="1"/>
  <c r="D41" i="4"/>
  <c r="D40" i="1" s="1"/>
  <c r="D40" i="2" s="1"/>
  <c r="F40" i="5"/>
  <c r="F38" i="5"/>
  <c r="F22" i="4"/>
  <c r="F21" i="1" s="1"/>
  <c r="BG27" i="1"/>
  <c r="BE27" i="1"/>
  <c r="G28" i="4"/>
  <c r="F28" i="4"/>
  <c r="F27" i="1" s="1"/>
  <c r="F27" i="2" s="1"/>
  <c r="D28" i="4"/>
  <c r="D27" i="1" s="1"/>
  <c r="D27" i="2" s="1"/>
  <c r="G27" i="5"/>
  <c r="F25" i="5"/>
  <c r="G42" i="1" l="1"/>
  <c r="N42" i="1" s="1"/>
  <c r="N28" i="4"/>
  <c r="E28" i="4" s="1"/>
  <c r="E27" i="1" s="1"/>
  <c r="E27" i="2" s="1"/>
  <c r="G27" i="1"/>
  <c r="N27" i="1" s="1"/>
  <c r="G40" i="1"/>
  <c r="N40" i="1" s="1"/>
  <c r="G40" i="2" s="1"/>
  <c r="AI42" i="1"/>
  <c r="BO42" i="1"/>
  <c r="N43" i="4"/>
  <c r="BE40" i="1"/>
  <c r="AG40" i="1"/>
  <c r="BE42" i="1"/>
  <c r="AW40" i="1"/>
  <c r="Y42" i="1"/>
  <c r="Q40" i="1"/>
  <c r="AA42" i="1"/>
  <c r="AQ42" i="1"/>
  <c r="S40" i="1"/>
  <c r="BM40" i="1"/>
  <c r="BO40" i="1"/>
  <c r="Y40" i="1"/>
  <c r="AO40" i="1"/>
  <c r="AA40" i="1"/>
  <c r="AQ40" i="1"/>
  <c r="N41" i="4"/>
  <c r="E41" i="4" s="1"/>
  <c r="E40" i="1" s="1"/>
  <c r="E40" i="2" s="1"/>
  <c r="BM27" i="1"/>
  <c r="BO27" i="1"/>
  <c r="S27" i="1"/>
  <c r="AG27" i="1"/>
  <c r="AI27" i="1"/>
  <c r="AY27" i="1"/>
  <c r="AW27" i="1"/>
  <c r="Q27" i="1"/>
  <c r="Y27" i="1"/>
  <c r="AO27" i="1"/>
  <c r="AA27" i="1"/>
  <c r="AQ27" i="1"/>
  <c r="K86" i="5"/>
  <c r="F57" i="1"/>
  <c r="F57" i="2" s="1"/>
  <c r="F56" i="1"/>
  <c r="F56" i="2" s="1"/>
  <c r="F55" i="1"/>
  <c r="F55" i="2" s="1"/>
  <c r="F54" i="1"/>
  <c r="F48" i="1"/>
  <c r="F48" i="2" s="1"/>
  <c r="F47" i="1"/>
  <c r="F47" i="2" s="1"/>
  <c r="F46" i="1"/>
  <c r="F46" i="2" s="1"/>
  <c r="F45" i="1"/>
  <c r="F45" i="2" s="1"/>
  <c r="F44" i="1"/>
  <c r="F44" i="2" s="1"/>
  <c r="F37" i="1"/>
  <c r="F37" i="2" s="1"/>
  <c r="E37" i="1"/>
  <c r="E37" i="2" s="1"/>
  <c r="E68" i="1"/>
  <c r="E68" i="2" s="1"/>
  <c r="E57" i="1"/>
  <c r="E57" i="2" s="1"/>
  <c r="E56" i="1"/>
  <c r="E56" i="2" s="1"/>
  <c r="E55" i="1"/>
  <c r="E55" i="2" s="1"/>
  <c r="E54" i="1"/>
  <c r="E48" i="1"/>
  <c r="E48" i="2" s="1"/>
  <c r="E47" i="1"/>
  <c r="E47" i="2" s="1"/>
  <c r="E46" i="1"/>
  <c r="E46" i="2" s="1"/>
  <c r="E45" i="1"/>
  <c r="E45" i="2" s="1"/>
  <c r="E44" i="1"/>
  <c r="E44" i="2" s="1"/>
  <c r="E43" i="1"/>
  <c r="E43" i="2" s="1"/>
  <c r="E39" i="1"/>
  <c r="E39" i="2" s="1"/>
  <c r="D88" i="4"/>
  <c r="D87" i="1" s="1"/>
  <c r="D87" i="2" s="1"/>
  <c r="D87" i="4"/>
  <c r="D86" i="1" s="1"/>
  <c r="D86" i="2" s="1"/>
  <c r="D86" i="4"/>
  <c r="D85" i="1" s="1"/>
  <c r="D85" i="2" s="1"/>
  <c r="D83" i="4"/>
  <c r="D82" i="1" s="1"/>
  <c r="D82" i="2" s="1"/>
  <c r="D82" i="4"/>
  <c r="D81" i="1" s="1"/>
  <c r="D81" i="2" s="1"/>
  <c r="D81" i="4"/>
  <c r="D80" i="1" s="1"/>
  <c r="D80" i="2" s="1"/>
  <c r="D80" i="4"/>
  <c r="D79" i="1" s="1"/>
  <c r="D79" i="2" s="1"/>
  <c r="D79" i="4"/>
  <c r="D78" i="1" s="1"/>
  <c r="D78" i="2" s="1"/>
  <c r="D77" i="4"/>
  <c r="D76" i="1" s="1"/>
  <c r="D76" i="2" s="1"/>
  <c r="D76" i="4"/>
  <c r="D75" i="1" s="1"/>
  <c r="D75" i="2" s="1"/>
  <c r="D75" i="4"/>
  <c r="D74" i="1" s="1"/>
  <c r="D74" i="2" s="1"/>
  <c r="D71" i="4"/>
  <c r="D70" i="1" s="1"/>
  <c r="D70" i="2" s="1"/>
  <c r="D69" i="4"/>
  <c r="D68" i="1" s="1"/>
  <c r="D68" i="2" s="1"/>
  <c r="D68" i="4"/>
  <c r="D67" i="1" s="1"/>
  <c r="D67" i="2" s="1"/>
  <c r="D67" i="4"/>
  <c r="D66" i="2" s="1"/>
  <c r="D63" i="4"/>
  <c r="D62" i="1" s="1"/>
  <c r="D62" i="2" s="1"/>
  <c r="D58" i="4"/>
  <c r="D57" i="1" s="1"/>
  <c r="D57" i="2" s="1"/>
  <c r="D57" i="4"/>
  <c r="D56" i="1" s="1"/>
  <c r="D56" i="2" s="1"/>
  <c r="D56" i="4"/>
  <c r="D55" i="1" s="1"/>
  <c r="D55" i="2" s="1"/>
  <c r="D55" i="4"/>
  <c r="D54" i="1" s="1"/>
  <c r="D33" i="4"/>
  <c r="D32" i="1" s="1"/>
  <c r="D32" i="2" s="1"/>
  <c r="D34" i="4"/>
  <c r="D33" i="1" s="1"/>
  <c r="D33" i="2" s="1"/>
  <c r="D35" i="4"/>
  <c r="D34" i="1" s="1"/>
  <c r="D34" i="2" s="1"/>
  <c r="D36" i="4"/>
  <c r="D35" i="1" s="1"/>
  <c r="D35" i="2" s="1"/>
  <c r="D37" i="4"/>
  <c r="D36" i="1" s="1"/>
  <c r="D36" i="2" s="1"/>
  <c r="D38" i="4"/>
  <c r="D37" i="1" s="1"/>
  <c r="D37" i="2" s="1"/>
  <c r="D39" i="4"/>
  <c r="D38" i="1" s="1"/>
  <c r="D38" i="2" s="1"/>
  <c r="D40" i="4"/>
  <c r="D39" i="1" s="1"/>
  <c r="D39" i="2" s="1"/>
  <c r="D42" i="4"/>
  <c r="D41" i="1" s="1"/>
  <c r="D41" i="2" s="1"/>
  <c r="D44" i="4"/>
  <c r="D43" i="1" s="1"/>
  <c r="D43" i="2" s="1"/>
  <c r="D45" i="4"/>
  <c r="D44" i="1" s="1"/>
  <c r="D44" i="2" s="1"/>
  <c r="D46" i="4"/>
  <c r="D45" i="1" s="1"/>
  <c r="D45" i="2" s="1"/>
  <c r="D47" i="4"/>
  <c r="D46" i="1" s="1"/>
  <c r="D46" i="2" s="1"/>
  <c r="D48" i="4"/>
  <c r="D47" i="1" s="1"/>
  <c r="D47" i="2" s="1"/>
  <c r="D49" i="4"/>
  <c r="D48" i="1" s="1"/>
  <c r="D48" i="2" s="1"/>
  <c r="D50" i="4"/>
  <c r="D49" i="1" s="1"/>
  <c r="D49" i="2" s="1"/>
  <c r="D51" i="4"/>
  <c r="D50" i="1" s="1"/>
  <c r="D50" i="2" s="1"/>
  <c r="D52" i="4"/>
  <c r="D51" i="1" s="1"/>
  <c r="D51" i="2" s="1"/>
  <c r="D32" i="4"/>
  <c r="D31" i="1" s="1"/>
  <c r="D31" i="2" s="1"/>
  <c r="D29" i="4"/>
  <c r="D28" i="1" s="1"/>
  <c r="D28" i="2" s="1"/>
  <c r="D27" i="4"/>
  <c r="D26" i="1" s="1"/>
  <c r="D26" i="2" s="1"/>
  <c r="D26" i="4"/>
  <c r="D25" i="1" s="1"/>
  <c r="D25" i="2" s="1"/>
  <c r="D25" i="4"/>
  <c r="D24" i="1" s="1"/>
  <c r="D24" i="2" s="1"/>
  <c r="D24" i="4"/>
  <c r="D23" i="1" s="1"/>
  <c r="D23" i="2" s="1"/>
  <c r="D23" i="4"/>
  <c r="D22" i="1" s="1"/>
  <c r="D22" i="2" s="1"/>
  <c r="D22" i="4"/>
  <c r="D21" i="1" s="1"/>
  <c r="D21" i="2" s="1"/>
  <c r="D21" i="4"/>
  <c r="D20" i="1" s="1"/>
  <c r="D20" i="2" s="1"/>
  <c r="D20" i="4"/>
  <c r="D19" i="1" s="1"/>
  <c r="D19" i="2" s="1"/>
  <c r="D19" i="4"/>
  <c r="D18" i="1" s="1"/>
  <c r="D18" i="2" s="1"/>
  <c r="D16" i="4"/>
  <c r="D15" i="1" s="1"/>
  <c r="D15" i="2" s="1"/>
  <c r="F88" i="4"/>
  <c r="F37" i="4"/>
  <c r="F36" i="1" s="1"/>
  <c r="F36" i="2" s="1"/>
  <c r="F71" i="4"/>
  <c r="F68" i="4"/>
  <c r="F67" i="1" s="1"/>
  <c r="F67" i="2" s="1"/>
  <c r="F68" i="1"/>
  <c r="F68" i="2" s="1"/>
  <c r="F51" i="4"/>
  <c r="F50" i="1" s="1"/>
  <c r="F50" i="2" s="1"/>
  <c r="F52" i="4"/>
  <c r="F51" i="1" s="1"/>
  <c r="F51" i="2" s="1"/>
  <c r="F33" i="4"/>
  <c r="F32" i="1" s="1"/>
  <c r="F32" i="2" s="1"/>
  <c r="F34" i="4"/>
  <c r="F33" i="1" s="1"/>
  <c r="F33" i="2" s="1"/>
  <c r="F35" i="4"/>
  <c r="F34" i="1" s="1"/>
  <c r="F34" i="2" s="1"/>
  <c r="F36" i="4"/>
  <c r="F35" i="1" s="1"/>
  <c r="F35" i="2" s="1"/>
  <c r="F39" i="4"/>
  <c r="F38" i="1" s="1"/>
  <c r="F38" i="2" s="1"/>
  <c r="F40" i="4"/>
  <c r="F39" i="1" s="1"/>
  <c r="F39" i="2" s="1"/>
  <c r="F42" i="4"/>
  <c r="F41" i="1" s="1"/>
  <c r="F41" i="2" s="1"/>
  <c r="F44" i="4"/>
  <c r="F43" i="1" s="1"/>
  <c r="F43" i="2" s="1"/>
  <c r="F32" i="4"/>
  <c r="F31" i="1" s="1"/>
  <c r="F31" i="2" s="1"/>
  <c r="F20" i="4"/>
  <c r="F19" i="1" s="1"/>
  <c r="F19" i="2" s="1"/>
  <c r="F21" i="4"/>
  <c r="F20" i="1" s="1"/>
  <c r="F20" i="2" s="1"/>
  <c r="F21" i="2"/>
  <c r="F23" i="4"/>
  <c r="F22" i="1" s="1"/>
  <c r="F22" i="2" s="1"/>
  <c r="F24" i="4"/>
  <c r="F23" i="1" s="1"/>
  <c r="F23" i="2" s="1"/>
  <c r="F25" i="4"/>
  <c r="F24" i="1" s="1"/>
  <c r="F24" i="2" s="1"/>
  <c r="F26" i="4"/>
  <c r="F25" i="1" s="1"/>
  <c r="F25" i="2" s="1"/>
  <c r="F27" i="4"/>
  <c r="F26" i="1" s="1"/>
  <c r="F26" i="2" s="1"/>
  <c r="F29" i="4"/>
  <c r="F28" i="1" s="1"/>
  <c r="F28" i="2" s="1"/>
  <c r="F19" i="4"/>
  <c r="F18" i="1" s="1"/>
  <c r="F18" i="2" s="1"/>
  <c r="F16" i="4"/>
  <c r="F13" i="4"/>
  <c r="D13" i="4"/>
  <c r="D12" i="1" s="1"/>
  <c r="D12" i="2" s="1"/>
  <c r="AU42" i="1" l="1"/>
  <c r="AE42" i="1"/>
  <c r="BC42" i="1"/>
  <c r="BJ42" i="1" s="1"/>
  <c r="X42" i="2" s="1"/>
  <c r="O42" i="1"/>
  <c r="AM42" i="1"/>
  <c r="W42" i="1"/>
  <c r="AD42" i="1" s="1"/>
  <c r="L42" i="2" s="1"/>
  <c r="W40" i="1"/>
  <c r="AD40" i="1" s="1"/>
  <c r="L40" i="2" s="1"/>
  <c r="M40" i="2" s="1"/>
  <c r="BK40" i="1"/>
  <c r="BR40" i="1" s="1"/>
  <c r="AA40" i="2" s="1"/>
  <c r="AB40" i="2" s="1"/>
  <c r="AU40" i="1"/>
  <c r="BB40" i="1" s="1"/>
  <c r="U40" i="2" s="1"/>
  <c r="V40" i="2" s="1"/>
  <c r="BC40" i="1"/>
  <c r="BJ40" i="1" s="1"/>
  <c r="X40" i="2" s="1"/>
  <c r="Y40" i="2" s="1"/>
  <c r="AE40" i="1"/>
  <c r="AL40" i="1" s="1"/>
  <c r="O40" i="2" s="1"/>
  <c r="P40" i="2" s="1"/>
  <c r="O40" i="1"/>
  <c r="V40" i="1" s="1"/>
  <c r="I40" i="2" s="1"/>
  <c r="J40" i="2" s="1"/>
  <c r="AM40" i="1"/>
  <c r="AT40" i="1" s="1"/>
  <c r="R40" i="2" s="1"/>
  <c r="S40" i="2" s="1"/>
  <c r="BK42" i="1"/>
  <c r="BC27" i="1"/>
  <c r="BJ27" i="1" s="1"/>
  <c r="X27" i="2" s="1"/>
  <c r="G42" i="2"/>
  <c r="AG42" i="1"/>
  <c r="Q42" i="1"/>
  <c r="BM42" i="1"/>
  <c r="AW42" i="1"/>
  <c r="AO42" i="1"/>
  <c r="AT42" i="1" s="1"/>
  <c r="R42" i="2" s="1"/>
  <c r="G27" i="2"/>
  <c r="AU27" i="1"/>
  <c r="BB27" i="1" s="1"/>
  <c r="U27" i="2" s="1"/>
  <c r="AM27" i="1"/>
  <c r="AT27" i="1" s="1"/>
  <c r="R27" i="2" s="1"/>
  <c r="BK27" i="1"/>
  <c r="BR27" i="1" s="1"/>
  <c r="AA27" i="2" s="1"/>
  <c r="AE27" i="1"/>
  <c r="AL27" i="1" s="1"/>
  <c r="O27" i="2" s="1"/>
  <c r="O27" i="1"/>
  <c r="V27" i="1" s="1"/>
  <c r="I27" i="2" s="1"/>
  <c r="W27" i="1"/>
  <c r="AD27" i="1" s="1"/>
  <c r="L27" i="2" s="1"/>
  <c r="F70" i="1"/>
  <c r="F70" i="2" s="1"/>
  <c r="AL42" i="1" l="1"/>
  <c r="O42" i="2" s="1"/>
  <c r="P42" i="2" s="1"/>
  <c r="BB42" i="1"/>
  <c r="U42" i="2" s="1"/>
  <c r="V42" i="2" s="1"/>
  <c r="V42" i="1"/>
  <c r="I42" i="2" s="1"/>
  <c r="J42" i="2" s="1"/>
  <c r="M27" i="2"/>
  <c r="BR42" i="1"/>
  <c r="AA42" i="2" s="1"/>
  <c r="AB42" i="2" s="1"/>
  <c r="Y27" i="2"/>
  <c r="V27" i="2"/>
  <c r="Y42" i="2"/>
  <c r="M42" i="2"/>
  <c r="S42" i="2"/>
  <c r="P27" i="2"/>
  <c r="J27" i="2"/>
  <c r="S27" i="2"/>
  <c r="AB27" i="2"/>
  <c r="I19" i="4"/>
  <c r="I13" i="4"/>
  <c r="BM90" i="1"/>
  <c r="AA90" i="1"/>
  <c r="AA91" i="1" s="1"/>
  <c r="G94" i="4"/>
  <c r="G93" i="1" s="1"/>
  <c r="G91" i="4"/>
  <c r="K92" i="4"/>
  <c r="I92" i="4"/>
  <c r="G20" i="4"/>
  <c r="G19" i="1" s="1"/>
  <c r="G21" i="4"/>
  <c r="G20" i="1" s="1"/>
  <c r="G22" i="4"/>
  <c r="G23" i="4"/>
  <c r="G22" i="1" s="1"/>
  <c r="N22" i="1" s="1"/>
  <c r="G24" i="4"/>
  <c r="G23" i="1" s="1"/>
  <c r="N23" i="1" s="1"/>
  <c r="G25" i="4"/>
  <c r="G24" i="1" s="1"/>
  <c r="N24" i="1" s="1"/>
  <c r="G26" i="4"/>
  <c r="G25" i="1" s="1"/>
  <c r="N25" i="1" s="1"/>
  <c r="G27" i="4"/>
  <c r="G26" i="1" s="1"/>
  <c r="N26" i="1" s="1"/>
  <c r="G29" i="4"/>
  <c r="G28" i="1" s="1"/>
  <c r="N28" i="1" s="1"/>
  <c r="I89" i="5"/>
  <c r="G89" i="5"/>
  <c r="G21" i="1" l="1"/>
  <c r="O21" i="1" s="1"/>
  <c r="G90" i="1"/>
  <c r="AE90" i="1" s="1"/>
  <c r="I12" i="1"/>
  <c r="I13" i="1" s="1"/>
  <c r="N93" i="1"/>
  <c r="N94" i="1" s="1"/>
  <c r="G94" i="1"/>
  <c r="I20" i="4"/>
  <c r="I19" i="1" s="1"/>
  <c r="N19" i="1" s="1"/>
  <c r="I18" i="1"/>
  <c r="N91" i="4"/>
  <c r="N92" i="4" s="1"/>
  <c r="G92" i="4"/>
  <c r="AI90" i="1"/>
  <c r="AI91" i="1" s="1"/>
  <c r="AY90" i="1"/>
  <c r="BO90" i="1"/>
  <c r="S90" i="1"/>
  <c r="BG90" i="1"/>
  <c r="BG91" i="1" s="1"/>
  <c r="AW90" i="1"/>
  <c r="Q90" i="1"/>
  <c r="BE90" i="1"/>
  <c r="BE91" i="1" s="1"/>
  <c r="Y90" i="1"/>
  <c r="Y91" i="1" s="1"/>
  <c r="AG90" i="1"/>
  <c r="AG91" i="1" s="1"/>
  <c r="AO90" i="1"/>
  <c r="F88" i="5"/>
  <c r="F89" i="5" s="1"/>
  <c r="F18" i="5"/>
  <c r="S98" i="1"/>
  <c r="S97" i="1"/>
  <c r="S93" i="1"/>
  <c r="S70" i="1"/>
  <c r="S68" i="1"/>
  <c r="S67" i="1"/>
  <c r="S66" i="1"/>
  <c r="S62" i="1"/>
  <c r="S58" i="1"/>
  <c r="S57" i="1"/>
  <c r="S56" i="1"/>
  <c r="S55" i="1"/>
  <c r="S54" i="1"/>
  <c r="S51" i="1"/>
  <c r="S50" i="1"/>
  <c r="S15" i="1"/>
  <c r="S12" i="1"/>
  <c r="Q93" i="1"/>
  <c r="Q70" i="1"/>
  <c r="AI98" i="1"/>
  <c r="AI97" i="1"/>
  <c r="AI93" i="1"/>
  <c r="AI70" i="1"/>
  <c r="AI68" i="1"/>
  <c r="AI67" i="1"/>
  <c r="AI66" i="1"/>
  <c r="AI62" i="1"/>
  <c r="AI57" i="1"/>
  <c r="AI56" i="1"/>
  <c r="AI55" i="1"/>
  <c r="AI54" i="1"/>
  <c r="AI51" i="1"/>
  <c r="AI50" i="1"/>
  <c r="AI15" i="1"/>
  <c r="AI12" i="1"/>
  <c r="AG93" i="1"/>
  <c r="AG70" i="1"/>
  <c r="BO98" i="1"/>
  <c r="BO97" i="1"/>
  <c r="BO93" i="1"/>
  <c r="BO70" i="1"/>
  <c r="BO68" i="1"/>
  <c r="BO67" i="1"/>
  <c r="BO66" i="1"/>
  <c r="BO62" i="1"/>
  <c r="BO57" i="1"/>
  <c r="BO56" i="1"/>
  <c r="BO55" i="1"/>
  <c r="BO54" i="1"/>
  <c r="BO51" i="1"/>
  <c r="BO50" i="1"/>
  <c r="BO15" i="1"/>
  <c r="BO12" i="1"/>
  <c r="BM93" i="1"/>
  <c r="BM70" i="1"/>
  <c r="BO78" i="1"/>
  <c r="I21" i="4" l="1"/>
  <c r="I20" i="1" s="1"/>
  <c r="N20" i="1" s="1"/>
  <c r="AE21" i="1"/>
  <c r="BK21" i="1"/>
  <c r="AU21" i="1"/>
  <c r="BC21" i="1"/>
  <c r="AM21" i="1"/>
  <c r="W21" i="1"/>
  <c r="O90" i="1"/>
  <c r="O91" i="1" s="1"/>
  <c r="W90" i="1"/>
  <c r="W91" i="1" s="1"/>
  <c r="BK90" i="1"/>
  <c r="BR90" i="1" s="1"/>
  <c r="AA90" i="2" s="1"/>
  <c r="AM90" i="1"/>
  <c r="AM91" i="1" s="1"/>
  <c r="BM12" i="1"/>
  <c r="AG12" i="1"/>
  <c r="BC90" i="1"/>
  <c r="BJ90" i="1" s="1"/>
  <c r="X90" i="2" s="1"/>
  <c r="AU90" i="1"/>
  <c r="BB90" i="1" s="1"/>
  <c r="Q12" i="1"/>
  <c r="I22" i="4"/>
  <c r="I21" i="1" s="1"/>
  <c r="N21" i="1" s="1"/>
  <c r="N90" i="1"/>
  <c r="G91" i="1"/>
  <c r="V90" i="1"/>
  <c r="I90" i="2" s="1"/>
  <c r="AE91" i="1"/>
  <c r="AL90" i="1"/>
  <c r="AI78" i="1"/>
  <c r="S78" i="1"/>
  <c r="AY78" i="1"/>
  <c r="BG78" i="1"/>
  <c r="AA78" i="1"/>
  <c r="BC91" i="1" l="1"/>
  <c r="BJ91" i="1" s="1"/>
  <c r="BK91" i="1"/>
  <c r="BR91" i="1" s="1"/>
  <c r="AU91" i="1"/>
  <c r="AT90" i="1"/>
  <c r="R90" i="2" s="1"/>
  <c r="R91" i="2" s="1"/>
  <c r="AD90" i="1"/>
  <c r="AD91" i="1" s="1"/>
  <c r="I29" i="1"/>
  <c r="N91" i="1"/>
  <c r="G91" i="2" s="1"/>
  <c r="G90" i="2"/>
  <c r="AB90" i="2" s="1"/>
  <c r="G21" i="2"/>
  <c r="AA91" i="2"/>
  <c r="V91" i="1"/>
  <c r="BB91" i="1"/>
  <c r="U90" i="2"/>
  <c r="X91" i="2"/>
  <c r="AL91" i="1"/>
  <c r="O90" i="2"/>
  <c r="F83" i="5"/>
  <c r="F76" i="5"/>
  <c r="F87" i="1"/>
  <c r="F87" i="2" s="1"/>
  <c r="F83" i="4"/>
  <c r="F82" i="1" s="1"/>
  <c r="F82" i="2" s="1"/>
  <c r="F67" i="4"/>
  <c r="F66" i="1" s="1"/>
  <c r="F66" i="2" s="1"/>
  <c r="L90" i="2" l="1"/>
  <c r="L91" i="2" s="1"/>
  <c r="AT91" i="1"/>
  <c r="S90" i="2"/>
  <c r="Y90" i="2"/>
  <c r="U91" i="2"/>
  <c r="V90" i="2"/>
  <c r="O91" i="2"/>
  <c r="P90" i="2"/>
  <c r="J90" i="2"/>
  <c r="I91" i="2"/>
  <c r="Y12" i="1"/>
  <c r="AA87" i="1"/>
  <c r="AA79" i="1"/>
  <c r="BG81" i="1"/>
  <c r="BG98" i="1"/>
  <c r="BG97" i="1"/>
  <c r="BG93" i="1"/>
  <c r="BG94" i="1" s="1"/>
  <c r="BE93" i="1"/>
  <c r="BE94" i="1" s="1"/>
  <c r="BG87" i="1"/>
  <c r="BG70" i="1"/>
  <c r="BE70" i="1"/>
  <c r="BG68" i="1"/>
  <c r="BG67" i="1"/>
  <c r="BG66" i="1"/>
  <c r="BG62" i="1"/>
  <c r="BG57" i="1"/>
  <c r="BG56" i="1"/>
  <c r="BG55" i="1"/>
  <c r="BG54" i="1"/>
  <c r="BG51" i="1"/>
  <c r="BG50" i="1"/>
  <c r="BG15" i="1"/>
  <c r="BG12" i="1"/>
  <c r="BE12" i="1"/>
  <c r="AY98" i="1"/>
  <c r="AY97" i="1"/>
  <c r="AY93" i="1"/>
  <c r="AW93" i="1"/>
  <c r="AY70" i="1"/>
  <c r="AW70" i="1"/>
  <c r="AY68" i="1"/>
  <c r="AY67" i="1"/>
  <c r="AY66" i="1"/>
  <c r="AY62" i="1"/>
  <c r="AY57" i="1"/>
  <c r="AY56" i="1"/>
  <c r="AY55" i="1"/>
  <c r="AY54" i="1"/>
  <c r="AY51" i="1"/>
  <c r="AY50" i="1"/>
  <c r="AY15" i="1"/>
  <c r="AY12" i="1"/>
  <c r="AW12" i="1"/>
  <c r="AO93" i="1"/>
  <c r="AO70" i="1"/>
  <c r="AQ68" i="1"/>
  <c r="AQ67" i="1"/>
  <c r="AQ66" i="1"/>
  <c r="AQ62" i="1"/>
  <c r="AQ57" i="1"/>
  <c r="AQ56" i="1"/>
  <c r="AQ55" i="1"/>
  <c r="AQ54" i="1"/>
  <c r="AQ51" i="1"/>
  <c r="AQ50" i="1"/>
  <c r="AQ15" i="1"/>
  <c r="AQ12" i="1"/>
  <c r="AO12" i="1"/>
  <c r="AI94" i="1"/>
  <c r="AG94" i="1"/>
  <c r="AA98" i="1"/>
  <c r="AA97" i="1"/>
  <c r="AA93" i="1"/>
  <c r="AA94" i="1" s="1"/>
  <c r="Y93" i="1"/>
  <c r="Y94" i="1" s="1"/>
  <c r="AI71" i="1"/>
  <c r="AG71" i="1"/>
  <c r="AA70" i="1"/>
  <c r="AA71" i="1" s="1"/>
  <c r="Y70" i="1"/>
  <c r="Y71" i="1" s="1"/>
  <c r="AA68" i="1"/>
  <c r="AA67" i="1"/>
  <c r="AA66" i="1"/>
  <c r="AA62" i="1"/>
  <c r="AA57" i="1"/>
  <c r="AA56" i="1"/>
  <c r="AA55" i="1"/>
  <c r="AA54" i="1"/>
  <c r="AA51" i="1"/>
  <c r="AA50" i="1"/>
  <c r="AA15" i="1"/>
  <c r="AA12" i="1"/>
  <c r="AQ88" i="1"/>
  <c r="I76" i="4"/>
  <c r="I75" i="1" s="1"/>
  <c r="I77" i="4"/>
  <c r="I76" i="1" s="1"/>
  <c r="I79" i="4"/>
  <c r="I78" i="1" s="1"/>
  <c r="I80" i="4"/>
  <c r="I79" i="1" s="1"/>
  <c r="I81" i="4"/>
  <c r="I80" i="1" s="1"/>
  <c r="I82" i="4"/>
  <c r="I81" i="1" s="1"/>
  <c r="I83" i="4"/>
  <c r="I82" i="1" s="1"/>
  <c r="I86" i="4"/>
  <c r="I85" i="1" s="1"/>
  <c r="I87" i="4"/>
  <c r="I86" i="1" s="1"/>
  <c r="I88" i="4"/>
  <c r="I87" i="1" s="1"/>
  <c r="I75" i="4"/>
  <c r="I74" i="1" s="1"/>
  <c r="G76" i="4"/>
  <c r="G75" i="1" s="1"/>
  <c r="G77" i="4"/>
  <c r="G76" i="1" s="1"/>
  <c r="G79" i="4"/>
  <c r="G78" i="1" s="1"/>
  <c r="G80" i="4"/>
  <c r="G79" i="1" s="1"/>
  <c r="G81" i="4"/>
  <c r="G80" i="1" s="1"/>
  <c r="G82" i="4"/>
  <c r="G81" i="1" s="1"/>
  <c r="G83" i="4"/>
  <c r="G82" i="1" s="1"/>
  <c r="G86" i="4"/>
  <c r="G85" i="1" s="1"/>
  <c r="G87" i="4"/>
  <c r="G86" i="1" s="1"/>
  <c r="G88" i="4"/>
  <c r="G87" i="1" s="1"/>
  <c r="G75" i="4"/>
  <c r="G74" i="1" s="1"/>
  <c r="F87" i="4"/>
  <c r="F86" i="1" s="1"/>
  <c r="F86" i="2" s="1"/>
  <c r="F86" i="4"/>
  <c r="F85" i="1" s="1"/>
  <c r="F85" i="2" s="1"/>
  <c r="F76" i="4"/>
  <c r="F75" i="1" s="1"/>
  <c r="F75" i="2" s="1"/>
  <c r="F77" i="4"/>
  <c r="F76" i="1" s="1"/>
  <c r="F76" i="2" s="1"/>
  <c r="F79" i="4"/>
  <c r="F80" i="4"/>
  <c r="F79" i="1" s="1"/>
  <c r="F79" i="2" s="1"/>
  <c r="F81" i="4"/>
  <c r="F80" i="1" s="1"/>
  <c r="F80" i="2" s="1"/>
  <c r="F82" i="4"/>
  <c r="F81" i="1" s="1"/>
  <c r="F81" i="2" s="1"/>
  <c r="F75" i="4"/>
  <c r="F74" i="1" s="1"/>
  <c r="F74" i="2" s="1"/>
  <c r="N74" i="4"/>
  <c r="I86" i="5"/>
  <c r="G86" i="5"/>
  <c r="I92" i="5"/>
  <c r="F85" i="5"/>
  <c r="F77" i="5"/>
  <c r="F80" i="5"/>
  <c r="F79" i="5"/>
  <c r="F78" i="5"/>
  <c r="F74" i="5"/>
  <c r="F73" i="5"/>
  <c r="F72" i="5"/>
  <c r="F84" i="5"/>
  <c r="M90" i="2" l="1"/>
  <c r="N85" i="1"/>
  <c r="G85" i="2" s="1"/>
  <c r="N87" i="1"/>
  <c r="N76" i="1"/>
  <c r="G76" i="2" s="1"/>
  <c r="N86" i="1"/>
  <c r="G86" i="2" s="1"/>
  <c r="N75" i="1"/>
  <c r="G75" i="2" s="1"/>
  <c r="I88" i="1"/>
  <c r="N80" i="1"/>
  <c r="G80" i="2" s="1"/>
  <c r="N81" i="1"/>
  <c r="N79" i="1"/>
  <c r="G79" i="2" s="1"/>
  <c r="N74" i="1"/>
  <c r="G74" i="2" s="1"/>
  <c r="G88" i="1"/>
  <c r="N82" i="1"/>
  <c r="G82" i="2" s="1"/>
  <c r="N78" i="1"/>
  <c r="G78" i="2" s="1"/>
  <c r="BG80" i="1"/>
  <c r="BO80" i="1"/>
  <c r="S80" i="1"/>
  <c r="AI80" i="1"/>
  <c r="BO79" i="1"/>
  <c r="S79" i="1"/>
  <c r="AI79" i="1"/>
  <c r="AI82" i="1"/>
  <c r="S82" i="1"/>
  <c r="BO82" i="1"/>
  <c r="AY79" i="1"/>
  <c r="AY76" i="1"/>
  <c r="BO76" i="1"/>
  <c r="S76" i="1"/>
  <c r="AI76" i="1"/>
  <c r="AI74" i="1"/>
  <c r="BO74" i="1"/>
  <c r="S74" i="1"/>
  <c r="S75" i="1"/>
  <c r="AI75" i="1"/>
  <c r="BO75" i="1"/>
  <c r="S86" i="1"/>
  <c r="AI86" i="1"/>
  <c r="BO86" i="1"/>
  <c r="AY87" i="1"/>
  <c r="BO87" i="1"/>
  <c r="S87" i="1"/>
  <c r="AI87" i="1"/>
  <c r="S81" i="1"/>
  <c r="AI81" i="1"/>
  <c r="BO81" i="1"/>
  <c r="AA85" i="1"/>
  <c r="BO85" i="1"/>
  <c r="S85" i="1"/>
  <c r="AI85" i="1"/>
  <c r="Q82" i="1"/>
  <c r="AG82" i="1"/>
  <c r="BM82" i="1"/>
  <c r="W78" i="1"/>
  <c r="AM78" i="1"/>
  <c r="AU78" i="1"/>
  <c r="AE78" i="1"/>
  <c r="BC78" i="1"/>
  <c r="BK78" i="1"/>
  <c r="O78" i="1"/>
  <c r="Q81" i="1"/>
  <c r="AG81" i="1"/>
  <c r="BM81" i="1"/>
  <c r="BK76" i="1"/>
  <c r="O76" i="1"/>
  <c r="AE76" i="1"/>
  <c r="Q80" i="1"/>
  <c r="AG80" i="1"/>
  <c r="BM80" i="1"/>
  <c r="BK86" i="1"/>
  <c r="O86" i="1"/>
  <c r="AE86" i="1"/>
  <c r="BK75" i="1"/>
  <c r="O75" i="1"/>
  <c r="AE75" i="1"/>
  <c r="Q79" i="1"/>
  <c r="AG79" i="1"/>
  <c r="BM79" i="1"/>
  <c r="F78" i="1"/>
  <c r="F78" i="2" s="1"/>
  <c r="AG87" i="1"/>
  <c r="BM87" i="1"/>
  <c r="Q87" i="1"/>
  <c r="N82" i="4"/>
  <c r="E82" i="4" s="1"/>
  <c r="E81" i="1" s="1"/>
  <c r="E81" i="2" s="1"/>
  <c r="Y86" i="1"/>
  <c r="Q86" i="1"/>
  <c r="BM86" i="1"/>
  <c r="AG86" i="1"/>
  <c r="AO75" i="1"/>
  <c r="Q75" i="1"/>
  <c r="AG75" i="1"/>
  <c r="BM75" i="1"/>
  <c r="O79" i="1"/>
  <c r="AE79" i="1"/>
  <c r="BK79" i="1"/>
  <c r="BK74" i="1"/>
  <c r="O74" i="1"/>
  <c r="AE74" i="1"/>
  <c r="BK85" i="1"/>
  <c r="O85" i="1"/>
  <c r="AE85" i="1"/>
  <c r="Y78" i="1"/>
  <c r="AO78" i="1"/>
  <c r="BE78" i="1"/>
  <c r="BM78" i="1"/>
  <c r="Q78" i="1"/>
  <c r="AG78" i="1"/>
  <c r="AW78" i="1"/>
  <c r="AM82" i="1"/>
  <c r="AE82" i="1"/>
  <c r="BK82" i="1"/>
  <c r="O82" i="1"/>
  <c r="AG76" i="1"/>
  <c r="BM76" i="1"/>
  <c r="Q76" i="1"/>
  <c r="N77" i="4"/>
  <c r="E77" i="4" s="1"/>
  <c r="E76" i="1" s="1"/>
  <c r="E76" i="2" s="1"/>
  <c r="AE80" i="1"/>
  <c r="BK80" i="1"/>
  <c r="O80" i="1"/>
  <c r="AW85" i="1"/>
  <c r="Q85" i="1"/>
  <c r="AG85" i="1"/>
  <c r="BM85" i="1"/>
  <c r="AA75" i="1"/>
  <c r="BG75" i="1"/>
  <c r="AW76" i="1"/>
  <c r="AY75" i="1"/>
  <c r="BG79" i="1"/>
  <c r="BG85" i="1"/>
  <c r="AA80" i="1"/>
  <c r="AY80" i="1"/>
  <c r="BG76" i="1"/>
  <c r="AY85" i="1"/>
  <c r="AA74" i="1"/>
  <c r="AA76" i="1"/>
  <c r="AY81" i="1"/>
  <c r="BE87" i="1"/>
  <c r="AA81" i="1"/>
  <c r="BG74" i="1"/>
  <c r="AO81" i="1"/>
  <c r="AY86" i="1"/>
  <c r="AA86" i="1"/>
  <c r="AY74" i="1"/>
  <c r="Y76" i="1"/>
  <c r="AW81" i="1"/>
  <c r="N76" i="4"/>
  <c r="E76" i="4" s="1"/>
  <c r="E75" i="1" s="1"/>
  <c r="E75" i="2" s="1"/>
  <c r="BC79" i="1"/>
  <c r="AM79" i="1"/>
  <c r="AU79" i="1"/>
  <c r="W79" i="1"/>
  <c r="BE80" i="1"/>
  <c r="AW80" i="1"/>
  <c r="Y80" i="1"/>
  <c r="AO80" i="1"/>
  <c r="W86" i="1"/>
  <c r="AU86" i="1"/>
  <c r="AM86" i="1"/>
  <c r="BC86" i="1"/>
  <c r="Y85" i="1"/>
  <c r="N81" i="4"/>
  <c r="E81" i="4" s="1"/>
  <c r="E80" i="1" s="1"/>
  <c r="E80" i="2" s="1"/>
  <c r="N86" i="4"/>
  <c r="E86" i="4" s="1"/>
  <c r="E85" i="1" s="1"/>
  <c r="E85" i="2" s="1"/>
  <c r="Y87" i="1"/>
  <c r="W76" i="1"/>
  <c r="BC76" i="1"/>
  <c r="AW87" i="1"/>
  <c r="W85" i="1"/>
  <c r="BC85" i="1"/>
  <c r="AU85" i="1"/>
  <c r="AM85" i="1"/>
  <c r="AM76" i="1"/>
  <c r="AU76" i="1"/>
  <c r="BE79" i="1"/>
  <c r="AO79" i="1"/>
  <c r="BC80" i="1"/>
  <c r="AM80" i="1"/>
  <c r="AU80" i="1"/>
  <c r="W80" i="1"/>
  <c r="BC82" i="1"/>
  <c r="AU82" i="1"/>
  <c r="AO85" i="1"/>
  <c r="BE85" i="1"/>
  <c r="AW75" i="1"/>
  <c r="Y75" i="1"/>
  <c r="AO87" i="1"/>
  <c r="BE75" i="1"/>
  <c r="F91" i="5"/>
  <c r="F92" i="5" s="1"/>
  <c r="BC74" i="1"/>
  <c r="AM74" i="1"/>
  <c r="W74" i="1"/>
  <c r="AU74" i="1"/>
  <c r="Y79" i="1"/>
  <c r="AW79" i="1"/>
  <c r="W82" i="1"/>
  <c r="BE82" i="1"/>
  <c r="W75" i="1"/>
  <c r="AU75" i="1"/>
  <c r="BC75" i="1"/>
  <c r="AM75" i="1"/>
  <c r="N79" i="4"/>
  <c r="E79" i="4" s="1"/>
  <c r="E78" i="1" s="1"/>
  <c r="E78" i="2" s="1"/>
  <c r="N75" i="4"/>
  <c r="E75" i="4" s="1"/>
  <c r="E74" i="1" s="1"/>
  <c r="E74" i="2" s="1"/>
  <c r="AO76" i="1"/>
  <c r="BE76" i="1"/>
  <c r="AW86" i="1"/>
  <c r="BE86" i="1"/>
  <c r="BE81" i="1"/>
  <c r="N83" i="4"/>
  <c r="E83" i="4" s="1"/>
  <c r="E82" i="1" s="1"/>
  <c r="E82" i="2" s="1"/>
  <c r="Y81" i="1"/>
  <c r="N88" i="4"/>
  <c r="E88" i="4" s="1"/>
  <c r="E87" i="1" s="1"/>
  <c r="E87" i="2" s="1"/>
  <c r="N87" i="4"/>
  <c r="E87" i="4" s="1"/>
  <c r="E86" i="1" s="1"/>
  <c r="E86" i="2" s="1"/>
  <c r="G89" i="4"/>
  <c r="G87" i="2"/>
  <c r="AO86" i="1"/>
  <c r="AA82" i="1"/>
  <c r="BG82" i="1"/>
  <c r="AY82" i="1"/>
  <c r="BG86" i="1"/>
  <c r="AO82" i="1"/>
  <c r="AW82" i="1"/>
  <c r="Y82" i="1"/>
  <c r="I89" i="4"/>
  <c r="N80" i="4"/>
  <c r="E80" i="4" s="1"/>
  <c r="E79" i="1" s="1"/>
  <c r="E79" i="2" s="1"/>
  <c r="F86" i="5"/>
  <c r="G92" i="5"/>
  <c r="N88" i="1" l="1"/>
  <c r="W81" i="1"/>
  <c r="AD81" i="1" s="1"/>
  <c r="L81" i="2" s="1"/>
  <c r="G81" i="2"/>
  <c r="BR79" i="1"/>
  <c r="AA79" i="2" s="1"/>
  <c r="AB79" i="2" s="1"/>
  <c r="AT82" i="1"/>
  <c r="R82" i="2" s="1"/>
  <c r="S82" i="2" s="1"/>
  <c r="BJ80" i="1"/>
  <c r="X80" i="2" s="1"/>
  <c r="Y80" i="2" s="1"/>
  <c r="AD86" i="1"/>
  <c r="L86" i="2" s="1"/>
  <c r="M86" i="2" s="1"/>
  <c r="BB85" i="1"/>
  <c r="U85" i="2" s="1"/>
  <c r="V85" i="2" s="1"/>
  <c r="V76" i="1"/>
  <c r="BJ78" i="1"/>
  <c r="X78" i="2" s="1"/>
  <c r="Y78" i="2" s="1"/>
  <c r="BB78" i="1"/>
  <c r="U78" i="2" s="1"/>
  <c r="V78" i="2" s="1"/>
  <c r="V78" i="1"/>
  <c r="BR78" i="1"/>
  <c r="AA78" i="2" s="1"/>
  <c r="AB78" i="2" s="1"/>
  <c r="BK87" i="1"/>
  <c r="O87" i="1"/>
  <c r="V87" i="1" s="1"/>
  <c r="I87" i="2" s="1"/>
  <c r="AE87" i="1"/>
  <c r="AL87" i="1" s="1"/>
  <c r="O87" i="2" s="1"/>
  <c r="AL78" i="1"/>
  <c r="O78" i="2" s="1"/>
  <c r="P78" i="2" s="1"/>
  <c r="BC81" i="1"/>
  <c r="BJ81" i="1" s="1"/>
  <c r="X81" i="2" s="1"/>
  <c r="AE81" i="1"/>
  <c r="AL81" i="1" s="1"/>
  <c r="O81" i="2" s="1"/>
  <c r="BK81" i="1"/>
  <c r="BR81" i="1" s="1"/>
  <c r="AA81" i="2" s="1"/>
  <c r="O81" i="1"/>
  <c r="V81" i="1" s="1"/>
  <c r="I81" i="2" s="1"/>
  <c r="Q74" i="1"/>
  <c r="V74" i="1" s="1"/>
  <c r="I74" i="2" s="1"/>
  <c r="AG74" i="1"/>
  <c r="AL74" i="1" s="1"/>
  <c r="O74" i="2" s="1"/>
  <c r="BM74" i="1"/>
  <c r="BM88" i="1" s="1"/>
  <c r="AT75" i="1"/>
  <c r="R75" i="2" s="1"/>
  <c r="S75" i="2" s="1"/>
  <c r="AD78" i="1"/>
  <c r="L78" i="2" s="1"/>
  <c r="M78" i="2" s="1"/>
  <c r="AM81" i="1"/>
  <c r="AT81" i="1" s="1"/>
  <c r="R81" i="2" s="1"/>
  <c r="AU81" i="1"/>
  <c r="BB81" i="1" s="1"/>
  <c r="U81" i="2" s="1"/>
  <c r="AT78" i="1"/>
  <c r="R78" i="2" s="1"/>
  <c r="S78" i="2" s="1"/>
  <c r="BO88" i="1"/>
  <c r="AL75" i="1"/>
  <c r="O75" i="2" s="1"/>
  <c r="P75" i="2" s="1"/>
  <c r="BR80" i="1"/>
  <c r="AA80" i="2" s="1"/>
  <c r="AB80" i="2" s="1"/>
  <c r="AD76" i="1"/>
  <c r="L76" i="2" s="1"/>
  <c r="M76" i="2" s="1"/>
  <c r="AA88" i="1"/>
  <c r="BB76" i="1"/>
  <c r="U76" i="2" s="1"/>
  <c r="V76" i="2" s="1"/>
  <c r="BR75" i="1"/>
  <c r="AA75" i="2" s="1"/>
  <c r="AB75" i="2" s="1"/>
  <c r="V80" i="1"/>
  <c r="AT80" i="1"/>
  <c r="R80" i="2" s="1"/>
  <c r="S80" i="2" s="1"/>
  <c r="AL80" i="1"/>
  <c r="O80" i="2" s="1"/>
  <c r="P80" i="2" s="1"/>
  <c r="BJ85" i="1"/>
  <c r="X85" i="2" s="1"/>
  <c r="Y85" i="2" s="1"/>
  <c r="BR76" i="1"/>
  <c r="AA76" i="2" s="1"/>
  <c r="AB76" i="2" s="1"/>
  <c r="BR86" i="1"/>
  <c r="AA86" i="2" s="1"/>
  <c r="AB86" i="2" s="1"/>
  <c r="BB80" i="1"/>
  <c r="U80" i="2" s="1"/>
  <c r="V80" i="2" s="1"/>
  <c r="AI88" i="1"/>
  <c r="AD80" i="1"/>
  <c r="L80" i="2" s="1"/>
  <c r="M80" i="2" s="1"/>
  <c r="V75" i="1"/>
  <c r="AL86" i="1"/>
  <c r="O86" i="2" s="1"/>
  <c r="P86" i="2" s="1"/>
  <c r="AD85" i="1"/>
  <c r="L85" i="2" s="1"/>
  <c r="M85" i="2" s="1"/>
  <c r="AL82" i="1"/>
  <c r="O82" i="2" s="1"/>
  <c r="P82" i="2" s="1"/>
  <c r="BG88" i="1"/>
  <c r="AD75" i="1"/>
  <c r="L75" i="2" s="1"/>
  <c r="M75" i="2" s="1"/>
  <c r="V86" i="1"/>
  <c r="BB79" i="1"/>
  <c r="U79" i="2" s="1"/>
  <c r="V79" i="2" s="1"/>
  <c r="BJ76" i="1"/>
  <c r="X76" i="2" s="1"/>
  <c r="Y76" i="2" s="1"/>
  <c r="AT85" i="1"/>
  <c r="R85" i="2" s="1"/>
  <c r="S85" i="2" s="1"/>
  <c r="V79" i="1"/>
  <c r="BE74" i="1"/>
  <c r="BE88" i="1" s="1"/>
  <c r="BR85" i="1"/>
  <c r="AA85" i="2" s="1"/>
  <c r="AB85" i="2" s="1"/>
  <c r="AT86" i="1"/>
  <c r="R86" i="2" s="1"/>
  <c r="S86" i="2" s="1"/>
  <c r="BB86" i="1"/>
  <c r="U86" i="2" s="1"/>
  <c r="V86" i="2" s="1"/>
  <c r="N89" i="4"/>
  <c r="BB75" i="1"/>
  <c r="U75" i="2" s="1"/>
  <c r="V75" i="2" s="1"/>
  <c r="AT76" i="1"/>
  <c r="R76" i="2" s="1"/>
  <c r="S76" i="2" s="1"/>
  <c r="AW74" i="1"/>
  <c r="BB74" i="1" s="1"/>
  <c r="U74" i="2" s="1"/>
  <c r="Y74" i="1"/>
  <c r="Y88" i="1" s="1"/>
  <c r="BR82" i="1"/>
  <c r="AA82" i="2" s="1"/>
  <c r="AB82" i="2" s="1"/>
  <c r="BJ86" i="1"/>
  <c r="X86" i="2" s="1"/>
  <c r="Y86" i="2" s="1"/>
  <c r="BJ75" i="1"/>
  <c r="X75" i="2" s="1"/>
  <c r="Y75" i="2" s="1"/>
  <c r="AD79" i="1"/>
  <c r="L79" i="2" s="1"/>
  <c r="M79" i="2" s="1"/>
  <c r="AL76" i="1"/>
  <c r="O76" i="2" s="1"/>
  <c r="P76" i="2" s="1"/>
  <c r="V85" i="1"/>
  <c r="AD82" i="1"/>
  <c r="L82" i="2" s="1"/>
  <c r="M82" i="2" s="1"/>
  <c r="AO74" i="1"/>
  <c r="AO88" i="1" s="1"/>
  <c r="AT79" i="1"/>
  <c r="R79" i="2" s="1"/>
  <c r="S79" i="2" s="1"/>
  <c r="BJ79" i="1"/>
  <c r="X79" i="2" s="1"/>
  <c r="Y79" i="2" s="1"/>
  <c r="BC87" i="1"/>
  <c r="BJ87" i="1" s="1"/>
  <c r="X87" i="2" s="1"/>
  <c r="AU87" i="1"/>
  <c r="BB87" i="1" s="1"/>
  <c r="U87" i="2" s="1"/>
  <c r="AM87" i="1"/>
  <c r="AT87" i="1" s="1"/>
  <c r="R87" i="2" s="1"/>
  <c r="W87" i="1"/>
  <c r="AD87" i="1" s="1"/>
  <c r="L87" i="2" s="1"/>
  <c r="AL85" i="1"/>
  <c r="O85" i="2" s="1"/>
  <c r="P85" i="2" s="1"/>
  <c r="AL79" i="1"/>
  <c r="O79" i="2" s="1"/>
  <c r="P79" i="2" s="1"/>
  <c r="S88" i="1"/>
  <c r="AY88" i="1"/>
  <c r="BB82" i="1"/>
  <c r="U82" i="2" s="1"/>
  <c r="V82" i="2" s="1"/>
  <c r="BJ82" i="1"/>
  <c r="V82" i="1"/>
  <c r="I82" i="2" s="1"/>
  <c r="J82" i="2" s="1"/>
  <c r="F95" i="5"/>
  <c r="F47" i="5"/>
  <c r="I86" i="2" l="1"/>
  <c r="J86" i="2" s="1"/>
  <c r="I85" i="2"/>
  <c r="J85" i="2" s="1"/>
  <c r="I76" i="2"/>
  <c r="I75" i="2"/>
  <c r="J75" i="2" s="1"/>
  <c r="I79" i="2"/>
  <c r="J79" i="2" s="1"/>
  <c r="I80" i="2"/>
  <c r="J80" i="2" s="1"/>
  <c r="I78" i="2"/>
  <c r="J78" i="2" s="1"/>
  <c r="BJ74" i="1"/>
  <c r="X74" i="2" s="1"/>
  <c r="Y74" i="2" s="1"/>
  <c r="V74" i="2"/>
  <c r="V81" i="2"/>
  <c r="P74" i="2"/>
  <c r="M81" i="2"/>
  <c r="S81" i="2"/>
  <c r="AB81" i="2"/>
  <c r="P81" i="2"/>
  <c r="J81" i="2"/>
  <c r="G88" i="2"/>
  <c r="Y81" i="2"/>
  <c r="AG88" i="1"/>
  <c r="AD74" i="1"/>
  <c r="AD88" i="1" s="1"/>
  <c r="O88" i="2"/>
  <c r="AU88" i="1"/>
  <c r="AM88" i="1"/>
  <c r="AW88" i="1"/>
  <c r="J74" i="2"/>
  <c r="W88" i="1"/>
  <c r="AL88" i="1"/>
  <c r="BR87" i="1"/>
  <c r="AA87" i="2" s="1"/>
  <c r="BK88" i="1"/>
  <c r="AE88" i="1"/>
  <c r="V88" i="1"/>
  <c r="Q88" i="1"/>
  <c r="BB88" i="1"/>
  <c r="BC88" i="1"/>
  <c r="X82" i="2"/>
  <c r="Y82" i="2" s="1"/>
  <c r="BR74" i="1"/>
  <c r="AT74" i="1"/>
  <c r="O88" i="1"/>
  <c r="U88" i="2"/>
  <c r="I88" i="2" l="1"/>
  <c r="J76" i="2"/>
  <c r="BJ88" i="1"/>
  <c r="L74" i="2"/>
  <c r="L88" i="2" s="1"/>
  <c r="R74" i="2"/>
  <c r="AT88" i="1"/>
  <c r="AA74" i="2"/>
  <c r="BR88" i="1"/>
  <c r="X88" i="2"/>
  <c r="I99" i="4"/>
  <c r="I98" i="1" s="1"/>
  <c r="I98" i="4"/>
  <c r="I97" i="1" s="1"/>
  <c r="G98" i="4"/>
  <c r="G97" i="1" s="1"/>
  <c r="N97" i="1" l="1"/>
  <c r="M74" i="2"/>
  <c r="AA88" i="2"/>
  <c r="AB74" i="2"/>
  <c r="R88" i="2"/>
  <c r="S74" i="2"/>
  <c r="K67" i="5" l="1"/>
  <c r="G93" i="2" l="1"/>
  <c r="O93" i="1" l="1"/>
  <c r="AE93" i="1"/>
  <c r="BK93" i="1"/>
  <c r="BC93" i="1"/>
  <c r="AU93" i="1"/>
  <c r="AM93" i="1"/>
  <c r="AT93" i="1" s="1"/>
  <c r="W93" i="1"/>
  <c r="O94" i="1" l="1"/>
  <c r="V93" i="1"/>
  <c r="I93" i="2" s="1"/>
  <c r="AY71" i="1"/>
  <c r="BO71" i="1"/>
  <c r="BG71" i="1"/>
  <c r="V94" i="1" l="1"/>
  <c r="I94" i="2"/>
  <c r="I39" i="4"/>
  <c r="I38" i="1" s="1"/>
  <c r="BO58" i="1"/>
  <c r="BG58" i="1"/>
  <c r="BE71" i="1"/>
  <c r="BM71" i="1"/>
  <c r="BO69" i="1"/>
  <c r="BO95" i="1" s="1"/>
  <c r="AQ69" i="1"/>
  <c r="AQ95" i="1" s="1"/>
  <c r="AY69" i="1"/>
  <c r="AY95" i="1" s="1"/>
  <c r="BG69" i="1"/>
  <c r="BG95" i="1" s="1"/>
  <c r="S31" i="1" l="1"/>
  <c r="BO31" i="1"/>
  <c r="AI31" i="1"/>
  <c r="Q18" i="1"/>
  <c r="AG18" i="1"/>
  <c r="BM18" i="1"/>
  <c r="BO18" i="1"/>
  <c r="AI18" i="1"/>
  <c r="S18" i="1"/>
  <c r="Y18" i="1"/>
  <c r="AO18" i="1"/>
  <c r="BE18" i="1"/>
  <c r="AW18" i="1"/>
  <c r="AQ18" i="1"/>
  <c r="BG18" i="1"/>
  <c r="AY18" i="1"/>
  <c r="AA18" i="1"/>
  <c r="BG31" i="1"/>
  <c r="AY31" i="1"/>
  <c r="AA31" i="1"/>
  <c r="AQ31" i="1"/>
  <c r="AI19" i="1" l="1"/>
  <c r="BO19" i="1"/>
  <c r="S19" i="1"/>
  <c r="AI32" i="1"/>
  <c r="S32" i="1"/>
  <c r="BO32" i="1"/>
  <c r="AG19" i="1"/>
  <c r="Q19" i="1"/>
  <c r="BM19" i="1"/>
  <c r="BG19" i="1"/>
  <c r="AY19" i="1"/>
  <c r="AQ19" i="1"/>
  <c r="AA19" i="1"/>
  <c r="AA32" i="1"/>
  <c r="AQ32" i="1"/>
  <c r="BG32" i="1"/>
  <c r="AY32" i="1"/>
  <c r="Y19" i="1"/>
  <c r="AO19" i="1"/>
  <c r="BE19" i="1"/>
  <c r="AW19" i="1"/>
  <c r="BK94" i="1"/>
  <c r="BC94" i="1"/>
  <c r="BB93" i="1"/>
  <c r="BB94" i="1" s="1"/>
  <c r="S33" i="1" l="1"/>
  <c r="BO33" i="1"/>
  <c r="AI33" i="1"/>
  <c r="AI21" i="1"/>
  <c r="BG21" i="1"/>
  <c r="AQ21" i="1"/>
  <c r="AA21" i="1"/>
  <c r="BO21" i="1"/>
  <c r="AY21" i="1"/>
  <c r="S21" i="1"/>
  <c r="Y21" i="1"/>
  <c r="BM21" i="1"/>
  <c r="Q21" i="1"/>
  <c r="BE21" i="1"/>
  <c r="AO21" i="1"/>
  <c r="AW21" i="1"/>
  <c r="AG21" i="1"/>
  <c r="Q20" i="1"/>
  <c r="BM20" i="1"/>
  <c r="AG20" i="1"/>
  <c r="S20" i="1"/>
  <c r="BO20" i="1"/>
  <c r="AI20" i="1"/>
  <c r="Y20" i="1"/>
  <c r="AO20" i="1"/>
  <c r="BE20" i="1"/>
  <c r="AW20" i="1"/>
  <c r="AA33" i="1"/>
  <c r="AQ33" i="1"/>
  <c r="BG33" i="1"/>
  <c r="AY33" i="1"/>
  <c r="AQ20" i="1"/>
  <c r="AA20" i="1"/>
  <c r="BG20" i="1"/>
  <c r="AY20" i="1"/>
  <c r="U93" i="2"/>
  <c r="U94" i="2" s="1"/>
  <c r="F15" i="1"/>
  <c r="F15" i="2" s="1"/>
  <c r="F12" i="1"/>
  <c r="F12" i="2" s="1"/>
  <c r="AT21" i="1" l="1"/>
  <c r="R21" i="2" s="1"/>
  <c r="BR21" i="1"/>
  <c r="AA21" i="2" s="1"/>
  <c r="AL21" i="1"/>
  <c r="O21" i="2" s="1"/>
  <c r="BB21" i="1"/>
  <c r="U21" i="2" s="1"/>
  <c r="AI34" i="1"/>
  <c r="S34" i="1"/>
  <c r="BO34" i="1"/>
  <c r="BJ21" i="1"/>
  <c r="X21" i="2" s="1"/>
  <c r="V21" i="1"/>
  <c r="I21" i="2" s="1"/>
  <c r="AD21" i="1"/>
  <c r="L21" i="2" s="1"/>
  <c r="AA34" i="1"/>
  <c r="AQ34" i="1"/>
  <c r="BG34" i="1"/>
  <c r="AY34" i="1"/>
  <c r="AG22" i="1" l="1"/>
  <c r="Q22" i="1"/>
  <c r="BM22" i="1"/>
  <c r="S22" i="1"/>
  <c r="BO22" i="1"/>
  <c r="AI22" i="1"/>
  <c r="AI35" i="1"/>
  <c r="S35" i="1"/>
  <c r="BO35" i="1"/>
  <c r="BE22" i="1"/>
  <c r="AW22" i="1"/>
  <c r="Y22" i="1"/>
  <c r="AO22" i="1"/>
  <c r="AA35" i="1"/>
  <c r="AQ35" i="1"/>
  <c r="BG35" i="1"/>
  <c r="AY35" i="1"/>
  <c r="AA22" i="1"/>
  <c r="AQ22" i="1"/>
  <c r="BG22" i="1"/>
  <c r="AY22" i="1"/>
  <c r="Q23" i="1" l="1"/>
  <c r="BM23" i="1"/>
  <c r="AG23" i="1"/>
  <c r="BO36" i="1"/>
  <c r="AI36" i="1"/>
  <c r="S36" i="1"/>
  <c r="S23" i="1"/>
  <c r="BO23" i="1"/>
  <c r="AI23" i="1"/>
  <c r="AA23" i="1"/>
  <c r="AQ23" i="1"/>
  <c r="BG23" i="1"/>
  <c r="AY23" i="1"/>
  <c r="AQ36" i="1"/>
  <c r="BG36" i="1"/>
  <c r="AY36" i="1"/>
  <c r="AA36" i="1"/>
  <c r="AO23" i="1"/>
  <c r="Y23" i="1"/>
  <c r="BE23" i="1"/>
  <c r="AW23" i="1"/>
  <c r="F96" i="5"/>
  <c r="G69" i="5"/>
  <c r="F68" i="5"/>
  <c r="F69" i="5" s="1"/>
  <c r="I67" i="5"/>
  <c r="G67" i="5"/>
  <c r="F66" i="5"/>
  <c r="F65" i="5"/>
  <c r="I56" i="5"/>
  <c r="G56" i="5"/>
  <c r="F55" i="5"/>
  <c r="F54" i="5"/>
  <c r="F53" i="5"/>
  <c r="F52" i="5"/>
  <c r="K50" i="5"/>
  <c r="I50" i="5"/>
  <c r="G50" i="5"/>
  <c r="F49" i="5"/>
  <c r="F48" i="5"/>
  <c r="F46" i="5"/>
  <c r="F45" i="5"/>
  <c r="F44" i="5"/>
  <c r="F43" i="5"/>
  <c r="F42" i="5"/>
  <c r="F41" i="5"/>
  <c r="F39" i="5"/>
  <c r="F37" i="5"/>
  <c r="F36" i="5"/>
  <c r="F35" i="5"/>
  <c r="F34" i="5"/>
  <c r="F33" i="5"/>
  <c r="F32" i="5"/>
  <c r="F31" i="5"/>
  <c r="F30" i="5"/>
  <c r="F29" i="5"/>
  <c r="G93" i="5" l="1"/>
  <c r="AI37" i="1"/>
  <c r="S37" i="1"/>
  <c r="BO37" i="1"/>
  <c r="AG24" i="1"/>
  <c r="Q24" i="1"/>
  <c r="BM24" i="1"/>
  <c r="AI24" i="1"/>
  <c r="S24" i="1"/>
  <c r="BO24" i="1"/>
  <c r="Y24" i="1"/>
  <c r="AO24" i="1"/>
  <c r="BE24" i="1"/>
  <c r="AW24" i="1"/>
  <c r="BG37" i="1"/>
  <c r="AY37" i="1"/>
  <c r="AA37" i="1"/>
  <c r="AQ37" i="1"/>
  <c r="AA24" i="1"/>
  <c r="AQ24" i="1"/>
  <c r="BG24" i="1"/>
  <c r="AY24" i="1"/>
  <c r="F56" i="5"/>
  <c r="F67" i="5"/>
  <c r="F93" i="5" s="1"/>
  <c r="F50" i="5"/>
  <c r="F50" i="4"/>
  <c r="F49" i="1" s="1"/>
  <c r="F49" i="2" s="1"/>
  <c r="F63" i="4"/>
  <c r="F62" i="1" s="1"/>
  <c r="F62" i="2" s="1"/>
  <c r="S38" i="1" l="1"/>
  <c r="BO38" i="1"/>
  <c r="AI38" i="1"/>
  <c r="AI25" i="1"/>
  <c r="S25" i="1"/>
  <c r="BO25" i="1"/>
  <c r="AG25" i="1"/>
  <c r="Q25" i="1"/>
  <c r="BM25" i="1"/>
  <c r="AA25" i="1"/>
  <c r="AQ25" i="1"/>
  <c r="BG25" i="1"/>
  <c r="AY25" i="1"/>
  <c r="AQ38" i="1"/>
  <c r="AA38" i="1"/>
  <c r="BG38" i="1"/>
  <c r="AY38" i="1"/>
  <c r="Y25" i="1"/>
  <c r="AO25" i="1"/>
  <c r="BE25" i="1"/>
  <c r="AW25" i="1"/>
  <c r="G99" i="4"/>
  <c r="G98" i="1" s="1"/>
  <c r="N98" i="1" s="1"/>
  <c r="AE98" i="1" l="1"/>
  <c r="O98" i="1"/>
  <c r="BK98" i="1"/>
  <c r="BC98" i="1"/>
  <c r="AM98" i="1"/>
  <c r="AU98" i="1"/>
  <c r="W98" i="1"/>
  <c r="S26" i="1"/>
  <c r="AI26" i="1"/>
  <c r="BO26" i="1"/>
  <c r="S39" i="1"/>
  <c r="BO39" i="1"/>
  <c r="AI39" i="1"/>
  <c r="AG26" i="1"/>
  <c r="BM26" i="1"/>
  <c r="Q26" i="1"/>
  <c r="Q97" i="1"/>
  <c r="AG97" i="1"/>
  <c r="BM97" i="1"/>
  <c r="Y26" i="1"/>
  <c r="AO26" i="1"/>
  <c r="BE26" i="1"/>
  <c r="AW26" i="1"/>
  <c r="BG39" i="1"/>
  <c r="AA39" i="1"/>
  <c r="AQ39" i="1"/>
  <c r="AY39" i="1"/>
  <c r="AQ26" i="1"/>
  <c r="BG26" i="1"/>
  <c r="AY26" i="1"/>
  <c r="AA26" i="1"/>
  <c r="Y97" i="1"/>
  <c r="AW97" i="1"/>
  <c r="AO97" i="1"/>
  <c r="BE97" i="1"/>
  <c r="N99" i="4"/>
  <c r="S41" i="1" l="1"/>
  <c r="BO41" i="1"/>
  <c r="AI41" i="1"/>
  <c r="AI28" i="1"/>
  <c r="S28" i="1"/>
  <c r="BO28" i="1"/>
  <c r="AG28" i="1"/>
  <c r="BM28" i="1"/>
  <c r="Q28" i="1"/>
  <c r="Q98" i="1"/>
  <c r="V98" i="1" s="1"/>
  <c r="I98" i="2" s="1"/>
  <c r="AG98" i="1"/>
  <c r="BM98" i="1"/>
  <c r="BG28" i="1"/>
  <c r="AY28" i="1"/>
  <c r="AA28" i="1"/>
  <c r="AQ28" i="1"/>
  <c r="AA41" i="1"/>
  <c r="AQ41" i="1"/>
  <c r="BG41" i="1"/>
  <c r="AY41" i="1"/>
  <c r="Y28" i="1"/>
  <c r="AO28" i="1"/>
  <c r="BE28" i="1"/>
  <c r="AW28" i="1"/>
  <c r="BE98" i="1"/>
  <c r="AW98" i="1"/>
  <c r="Y98" i="1"/>
  <c r="AO98" i="1"/>
  <c r="AT98" i="1" s="1"/>
  <c r="S29" i="1" l="1"/>
  <c r="BM29" i="1"/>
  <c r="BO29" i="1"/>
  <c r="BG29" i="1"/>
  <c r="BE29" i="1"/>
  <c r="S43" i="1"/>
  <c r="BO43" i="1"/>
  <c r="AI43" i="1"/>
  <c r="AA43" i="1"/>
  <c r="AQ43" i="1"/>
  <c r="BG43" i="1"/>
  <c r="AY43" i="1"/>
  <c r="AI44" i="1" l="1"/>
  <c r="S44" i="1"/>
  <c r="BO44" i="1"/>
  <c r="AA44" i="1"/>
  <c r="AQ44" i="1"/>
  <c r="BG44" i="1"/>
  <c r="AY44" i="1"/>
  <c r="AI45" i="1" l="1"/>
  <c r="S45" i="1"/>
  <c r="BO45" i="1"/>
  <c r="AA45" i="1"/>
  <c r="AQ45" i="1"/>
  <c r="BG45" i="1"/>
  <c r="AY45" i="1"/>
  <c r="BR98" i="1"/>
  <c r="BR94" i="1"/>
  <c r="BR93" i="1"/>
  <c r="AA93" i="2" s="1"/>
  <c r="AA94" i="2" s="1"/>
  <c r="BJ98" i="1"/>
  <c r="BJ94" i="1"/>
  <c r="BJ93" i="1"/>
  <c r="X93" i="2" s="1"/>
  <c r="X94" i="2" s="1"/>
  <c r="G71" i="4"/>
  <c r="G70" i="1" s="1"/>
  <c r="I69" i="4"/>
  <c r="I68" i="1" s="1"/>
  <c r="I68" i="4"/>
  <c r="I67" i="1" s="1"/>
  <c r="I67" i="4"/>
  <c r="I66" i="1" s="1"/>
  <c r="I63" i="4"/>
  <c r="I62" i="1" s="1"/>
  <c r="G69" i="4"/>
  <c r="G68" i="1" s="1"/>
  <c r="N68" i="1" s="1"/>
  <c r="G68" i="4"/>
  <c r="G67" i="1" s="1"/>
  <c r="G67" i="4"/>
  <c r="G63" i="4"/>
  <c r="G62" i="1" s="1"/>
  <c r="I58" i="4"/>
  <c r="I57" i="1" s="1"/>
  <c r="I57" i="4"/>
  <c r="I56" i="1" s="1"/>
  <c r="I56" i="4"/>
  <c r="I55" i="1" s="1"/>
  <c r="I55" i="4"/>
  <c r="I54" i="1" s="1"/>
  <c r="G58" i="4"/>
  <c r="G57" i="1" s="1"/>
  <c r="G57" i="4"/>
  <c r="G56" i="1" s="1"/>
  <c r="N56" i="1" s="1"/>
  <c r="G56" i="4"/>
  <c r="G55" i="4"/>
  <c r="G54" i="1" s="1"/>
  <c r="N54" i="1" s="1"/>
  <c r="K50" i="4"/>
  <c r="K49" i="1" s="1"/>
  <c r="K52" i="1" s="1"/>
  <c r="K59" i="1" s="1"/>
  <c r="K96" i="1" s="1"/>
  <c r="K99" i="1" s="1"/>
  <c r="I52" i="4"/>
  <c r="I51" i="1" s="1"/>
  <c r="I51" i="4"/>
  <c r="I50" i="1" s="1"/>
  <c r="I50" i="4"/>
  <c r="I49" i="1" s="1"/>
  <c r="I49" i="4"/>
  <c r="I48" i="1" s="1"/>
  <c r="I48" i="4"/>
  <c r="I47" i="1" s="1"/>
  <c r="I47" i="4"/>
  <c r="I46" i="1" s="1"/>
  <c r="I46" i="4"/>
  <c r="I45" i="1" s="1"/>
  <c r="I45" i="4"/>
  <c r="I44" i="1" s="1"/>
  <c r="I44" i="4"/>
  <c r="I43" i="1" s="1"/>
  <c r="I42" i="4"/>
  <c r="I41" i="1" s="1"/>
  <c r="I40" i="4"/>
  <c r="I39" i="1" s="1"/>
  <c r="I38" i="4"/>
  <c r="I37" i="1" s="1"/>
  <c r="I37" i="4"/>
  <c r="I36" i="1" s="1"/>
  <c r="I36" i="4"/>
  <c r="I35" i="1" s="1"/>
  <c r="I35" i="4"/>
  <c r="I34" i="1" s="1"/>
  <c r="I34" i="4"/>
  <c r="I33" i="1" s="1"/>
  <c r="I33" i="4"/>
  <c r="I32" i="1" s="1"/>
  <c r="I32" i="4"/>
  <c r="I31" i="1" s="1"/>
  <c r="G52" i="4"/>
  <c r="G51" i="1" s="1"/>
  <c r="G51" i="4"/>
  <c r="G50" i="1" s="1"/>
  <c r="N50" i="1" s="1"/>
  <c r="G50" i="4"/>
  <c r="G49" i="1" s="1"/>
  <c r="G49" i="4"/>
  <c r="G48" i="1" s="1"/>
  <c r="G48" i="4"/>
  <c r="G47" i="1" s="1"/>
  <c r="G47" i="4"/>
  <c r="G46" i="1" s="1"/>
  <c r="G46" i="4"/>
  <c r="G45" i="1" s="1"/>
  <c r="G45" i="4"/>
  <c r="G44" i="1" s="1"/>
  <c r="G44" i="4"/>
  <c r="G43" i="1" s="1"/>
  <c r="G42" i="4"/>
  <c r="G41" i="1" s="1"/>
  <c r="N41" i="1" s="1"/>
  <c r="G40" i="4"/>
  <c r="G39" i="1" s="1"/>
  <c r="G39" i="4"/>
  <c r="G38" i="4"/>
  <c r="G37" i="1" s="1"/>
  <c r="G37" i="4"/>
  <c r="G36" i="1" s="1"/>
  <c r="G36" i="4"/>
  <c r="G35" i="1" s="1"/>
  <c r="G35" i="4"/>
  <c r="G34" i="1" s="1"/>
  <c r="G34" i="4"/>
  <c r="G33" i="1" s="1"/>
  <c r="G33" i="4"/>
  <c r="G32" i="1" s="1"/>
  <c r="G32" i="4"/>
  <c r="G31" i="1" s="1"/>
  <c r="G28" i="2"/>
  <c r="G26" i="2"/>
  <c r="G25" i="2"/>
  <c r="G24" i="2"/>
  <c r="G23" i="2"/>
  <c r="G22" i="2"/>
  <c r="G20" i="2"/>
  <c r="G19" i="2"/>
  <c r="G19" i="4"/>
  <c r="G18" i="1" s="1"/>
  <c r="G16" i="4"/>
  <c r="G15" i="1" s="1"/>
  <c r="G13" i="4"/>
  <c r="G12" i="1" s="1"/>
  <c r="N47" i="1" l="1"/>
  <c r="N49" i="1"/>
  <c r="G49" i="2" s="1"/>
  <c r="N67" i="1"/>
  <c r="N39" i="1"/>
  <c r="N33" i="1"/>
  <c r="G33" i="2" s="1"/>
  <c r="N35" i="1"/>
  <c r="G35" i="2" s="1"/>
  <c r="N45" i="1"/>
  <c r="G45" i="2" s="1"/>
  <c r="N36" i="1"/>
  <c r="G36" i="2" s="1"/>
  <c r="N46" i="1"/>
  <c r="G46" i="2" s="1"/>
  <c r="N43" i="1"/>
  <c r="G43" i="2" s="1"/>
  <c r="N32" i="1"/>
  <c r="G32" i="2" s="1"/>
  <c r="N51" i="1"/>
  <c r="G51" i="2" s="1"/>
  <c r="N34" i="1"/>
  <c r="N31" i="1"/>
  <c r="N12" i="1"/>
  <c r="N13" i="1" s="1"/>
  <c r="G13" i="1"/>
  <c r="N57" i="1"/>
  <c r="G57" i="2" s="1"/>
  <c r="I58" i="1"/>
  <c r="Q58" i="1" s="1"/>
  <c r="G16" i="1"/>
  <c r="N37" i="1"/>
  <c r="G37" i="2" s="1"/>
  <c r="N62" i="1"/>
  <c r="I69" i="1"/>
  <c r="I95" i="1" s="1"/>
  <c r="N70" i="1"/>
  <c r="N71" i="1" s="1"/>
  <c r="G71" i="1"/>
  <c r="N18" i="1"/>
  <c r="N29" i="1" s="1"/>
  <c r="G29" i="1"/>
  <c r="G38" i="1"/>
  <c r="N38" i="1" s="1"/>
  <c r="G38" i="2" s="1"/>
  <c r="N44" i="1"/>
  <c r="G44" i="2" s="1"/>
  <c r="N48" i="1"/>
  <c r="G48" i="2" s="1"/>
  <c r="I52" i="1"/>
  <c r="G55" i="1"/>
  <c r="N55" i="1" s="1"/>
  <c r="G66" i="1"/>
  <c r="N66" i="1" s="1"/>
  <c r="G66" i="2" s="1"/>
  <c r="G30" i="4"/>
  <c r="G67" i="2"/>
  <c r="G39" i="2"/>
  <c r="G34" i="2"/>
  <c r="G47" i="2"/>
  <c r="G41" i="2"/>
  <c r="G50" i="2"/>
  <c r="AI46" i="1"/>
  <c r="BO46" i="1"/>
  <c r="S46" i="1"/>
  <c r="BK25" i="1"/>
  <c r="BR25" i="1" s="1"/>
  <c r="AA25" i="2" s="1"/>
  <c r="O25" i="1"/>
  <c r="AE25" i="1"/>
  <c r="O36" i="1"/>
  <c r="BK36" i="1"/>
  <c r="AE36" i="1"/>
  <c r="O46" i="1"/>
  <c r="BK46" i="1"/>
  <c r="AE46" i="1"/>
  <c r="Q33" i="1"/>
  <c r="AG33" i="1"/>
  <c r="BM33" i="1"/>
  <c r="Q43" i="1"/>
  <c r="AG43" i="1"/>
  <c r="BM43" i="1"/>
  <c r="Q51" i="1"/>
  <c r="AG51" i="1"/>
  <c r="BM51" i="1"/>
  <c r="Q56" i="1"/>
  <c r="AG56" i="1"/>
  <c r="BM56" i="1"/>
  <c r="Q67" i="1"/>
  <c r="AG67" i="1"/>
  <c r="BM67" i="1"/>
  <c r="Q57" i="1"/>
  <c r="AG57" i="1"/>
  <c r="BM57" i="1"/>
  <c r="BK28" i="1"/>
  <c r="BR28" i="1" s="1"/>
  <c r="AA28" i="2" s="1"/>
  <c r="O28" i="1"/>
  <c r="AE28" i="1"/>
  <c r="O48" i="1"/>
  <c r="AE48" i="1"/>
  <c r="BK48" i="1"/>
  <c r="Q35" i="1"/>
  <c r="AG35" i="1"/>
  <c r="BM35" i="1"/>
  <c r="Q45" i="1"/>
  <c r="AG45" i="1"/>
  <c r="BM45" i="1"/>
  <c r="AE54" i="1"/>
  <c r="BK54" i="1"/>
  <c r="O54" i="1"/>
  <c r="BK18" i="1"/>
  <c r="O18" i="1"/>
  <c r="AE18" i="1"/>
  <c r="S49" i="1"/>
  <c r="AI49" i="1"/>
  <c r="BO49" i="1"/>
  <c r="O20" i="1"/>
  <c r="AE20" i="1"/>
  <c r="BK20" i="1"/>
  <c r="BR20" i="1" s="1"/>
  <c r="AA20" i="2" s="1"/>
  <c r="O39" i="1"/>
  <c r="AE39" i="1"/>
  <c r="BK39" i="1"/>
  <c r="O49" i="1"/>
  <c r="AE49" i="1"/>
  <c r="BK49" i="1"/>
  <c r="Q36" i="1"/>
  <c r="AG36" i="1"/>
  <c r="BM36" i="1"/>
  <c r="Q46" i="1"/>
  <c r="AG46" i="1"/>
  <c r="BM46" i="1"/>
  <c r="Q34" i="1"/>
  <c r="AG34" i="1"/>
  <c r="BM34" i="1"/>
  <c r="Q37" i="1"/>
  <c r="AG37" i="1"/>
  <c r="BM37" i="1"/>
  <c r="Q47" i="1"/>
  <c r="AG47" i="1"/>
  <c r="BM47" i="1"/>
  <c r="O56" i="1"/>
  <c r="BK56" i="1"/>
  <c r="AE56" i="1"/>
  <c r="AE67" i="1"/>
  <c r="BK67" i="1"/>
  <c r="O67" i="1"/>
  <c r="BK47" i="1"/>
  <c r="O47" i="1"/>
  <c r="AE47" i="1"/>
  <c r="AE41" i="1"/>
  <c r="BK41" i="1"/>
  <c r="O41" i="1"/>
  <c r="AE22" i="1"/>
  <c r="BK22" i="1"/>
  <c r="BR22" i="1" s="1"/>
  <c r="AA22" i="2" s="1"/>
  <c r="O22" i="1"/>
  <c r="BK33" i="1"/>
  <c r="AE33" i="1"/>
  <c r="O33" i="1"/>
  <c r="AE43" i="1"/>
  <c r="BK43" i="1"/>
  <c r="O43" i="1"/>
  <c r="AE51" i="1"/>
  <c r="BK51" i="1"/>
  <c r="O51" i="1"/>
  <c r="AG38" i="1"/>
  <c r="BM38" i="1"/>
  <c r="Q38" i="1"/>
  <c r="Q48" i="1"/>
  <c r="AG48" i="1"/>
  <c r="BM48" i="1"/>
  <c r="BK57" i="1"/>
  <c r="O57" i="1"/>
  <c r="AE57" i="1"/>
  <c r="O26" i="1"/>
  <c r="AE26" i="1"/>
  <c r="BK26" i="1"/>
  <c r="BR26" i="1" s="1"/>
  <c r="AA26" i="2" s="1"/>
  <c r="Q44" i="1"/>
  <c r="AG44" i="1"/>
  <c r="BM44" i="1"/>
  <c r="AE50" i="1"/>
  <c r="BK50" i="1"/>
  <c r="O50" i="1"/>
  <c r="AE23" i="1"/>
  <c r="BK23" i="1"/>
  <c r="BR23" i="1" s="1"/>
  <c r="AA23" i="2" s="1"/>
  <c r="O23" i="1"/>
  <c r="AE34" i="1"/>
  <c r="BK34" i="1"/>
  <c r="O34" i="1"/>
  <c r="AE44" i="1"/>
  <c r="BK44" i="1"/>
  <c r="O44" i="1"/>
  <c r="Q39" i="1"/>
  <c r="AG39" i="1"/>
  <c r="BM39" i="1"/>
  <c r="Q49" i="1"/>
  <c r="AG49" i="1"/>
  <c r="BM49" i="1"/>
  <c r="Q54" i="1"/>
  <c r="AG54" i="1"/>
  <c r="BM54" i="1"/>
  <c r="AG62" i="1"/>
  <c r="Q62" i="1"/>
  <c r="BM62" i="1"/>
  <c r="BK37" i="1"/>
  <c r="O37" i="1"/>
  <c r="AE37" i="1"/>
  <c r="Q68" i="1"/>
  <c r="AG68" i="1"/>
  <c r="BM68" i="1"/>
  <c r="AE32" i="1"/>
  <c r="BK32" i="1"/>
  <c r="O32" i="1"/>
  <c r="AE24" i="1"/>
  <c r="AL24" i="1" s="1"/>
  <c r="O24" i="2" s="1"/>
  <c r="BK24" i="1"/>
  <c r="BR24" i="1" s="1"/>
  <c r="AA24" i="2" s="1"/>
  <c r="O24" i="1"/>
  <c r="V24" i="1" s="1"/>
  <c r="I24" i="2" s="1"/>
  <c r="BK35" i="1"/>
  <c r="O35" i="1"/>
  <c r="AE35" i="1"/>
  <c r="BK45" i="1"/>
  <c r="O45" i="1"/>
  <c r="AE45" i="1"/>
  <c r="Q32" i="1"/>
  <c r="AG32" i="1"/>
  <c r="BM32" i="1"/>
  <c r="Q41" i="1"/>
  <c r="AG41" i="1"/>
  <c r="BM41" i="1"/>
  <c r="Q50" i="1"/>
  <c r="AG50" i="1"/>
  <c r="BM50" i="1"/>
  <c r="Q55" i="1"/>
  <c r="AG55" i="1"/>
  <c r="BM55" i="1"/>
  <c r="Q66" i="1"/>
  <c r="AG66" i="1"/>
  <c r="BM66" i="1"/>
  <c r="O19" i="1"/>
  <c r="AE19" i="1"/>
  <c r="BK19" i="1"/>
  <c r="BR19" i="1" s="1"/>
  <c r="AA19" i="2" s="1"/>
  <c r="O15" i="1"/>
  <c r="O16" i="1" s="1"/>
  <c r="AE15" i="1"/>
  <c r="BK15" i="1"/>
  <c r="AE12" i="1"/>
  <c r="BK12" i="1"/>
  <c r="BR12" i="1" s="1"/>
  <c r="O12" i="1"/>
  <c r="O13" i="1" s="1"/>
  <c r="AQ46" i="1"/>
  <c r="BG46" i="1"/>
  <c r="AY46" i="1"/>
  <c r="AA46" i="1"/>
  <c r="BE48" i="1"/>
  <c r="AO48" i="1"/>
  <c r="AW48" i="1"/>
  <c r="Y48" i="1"/>
  <c r="BC23" i="1"/>
  <c r="BJ23" i="1" s="1"/>
  <c r="X23" i="2" s="1"/>
  <c r="AU23" i="1"/>
  <c r="W23" i="1"/>
  <c r="AM23" i="1"/>
  <c r="AT23" i="1" s="1"/>
  <c r="R23" i="2" s="1"/>
  <c r="BC34" i="1"/>
  <c r="AU34" i="1"/>
  <c r="AM34" i="1"/>
  <c r="W34" i="1"/>
  <c r="BC44" i="1"/>
  <c r="AU44" i="1"/>
  <c r="AM44" i="1"/>
  <c r="W44" i="1"/>
  <c r="AW39" i="1"/>
  <c r="BE39" i="1"/>
  <c r="AO39" i="1"/>
  <c r="Y39" i="1"/>
  <c r="AW49" i="1"/>
  <c r="BE49" i="1"/>
  <c r="Y49" i="1"/>
  <c r="AO49" i="1"/>
  <c r="AO54" i="1"/>
  <c r="Y54" i="1"/>
  <c r="AW54" i="1"/>
  <c r="BE54" i="1"/>
  <c r="BE62" i="1"/>
  <c r="AO62" i="1"/>
  <c r="Y62" i="1"/>
  <c r="AW62" i="1"/>
  <c r="BC22" i="1"/>
  <c r="BJ22" i="1" s="1"/>
  <c r="X22" i="2" s="1"/>
  <c r="AM22" i="1"/>
  <c r="AT22" i="1" s="1"/>
  <c r="R22" i="2" s="1"/>
  <c r="AU22" i="1"/>
  <c r="W22" i="1"/>
  <c r="G68" i="2"/>
  <c r="N69" i="4"/>
  <c r="BC24" i="1"/>
  <c r="BJ24" i="1" s="1"/>
  <c r="X24" i="2" s="1"/>
  <c r="AU24" i="1"/>
  <c r="W24" i="1"/>
  <c r="AD24" i="1" s="1"/>
  <c r="L24" i="2" s="1"/>
  <c r="AM24" i="1"/>
  <c r="AT24" i="1" s="1"/>
  <c r="R24" i="2" s="1"/>
  <c r="BC35" i="1"/>
  <c r="AM35" i="1"/>
  <c r="W35" i="1"/>
  <c r="AU35" i="1"/>
  <c r="BC45" i="1"/>
  <c r="AM45" i="1"/>
  <c r="W45" i="1"/>
  <c r="AU45" i="1"/>
  <c r="Y32" i="1"/>
  <c r="AO32" i="1"/>
  <c r="AW32" i="1"/>
  <c r="BE32" i="1"/>
  <c r="BE41" i="1"/>
  <c r="Y41" i="1"/>
  <c r="AO41" i="1"/>
  <c r="AW41" i="1"/>
  <c r="Y50" i="1"/>
  <c r="BE50" i="1"/>
  <c r="AO50" i="1"/>
  <c r="AW50" i="1"/>
  <c r="BE55" i="1"/>
  <c r="AO55" i="1"/>
  <c r="AW55" i="1"/>
  <c r="Y55" i="1"/>
  <c r="BE66" i="1"/>
  <c r="AO66" i="1"/>
  <c r="AW66" i="1"/>
  <c r="Y66" i="1"/>
  <c r="BC43" i="1"/>
  <c r="AU43" i="1"/>
  <c r="W43" i="1"/>
  <c r="AM43" i="1"/>
  <c r="BC25" i="1"/>
  <c r="BJ25" i="1" s="1"/>
  <c r="X25" i="2" s="1"/>
  <c r="AM25" i="1"/>
  <c r="AT25" i="1" s="1"/>
  <c r="R25" i="2" s="1"/>
  <c r="AU25" i="1"/>
  <c r="W25" i="1"/>
  <c r="AU36" i="1"/>
  <c r="W36" i="1"/>
  <c r="BC36" i="1"/>
  <c r="AM36" i="1"/>
  <c r="AU46" i="1"/>
  <c r="AM46" i="1"/>
  <c r="BC46" i="1"/>
  <c r="W46" i="1"/>
  <c r="Y33" i="1"/>
  <c r="BE33" i="1"/>
  <c r="AW33" i="1"/>
  <c r="AO33" i="1"/>
  <c r="Y43" i="1"/>
  <c r="AW43" i="1"/>
  <c r="AO43" i="1"/>
  <c r="BE43" i="1"/>
  <c r="Y51" i="1"/>
  <c r="AW51" i="1"/>
  <c r="BE51" i="1"/>
  <c r="AO51" i="1"/>
  <c r="AW56" i="1"/>
  <c r="BE56" i="1"/>
  <c r="AO56" i="1"/>
  <c r="Y56" i="1"/>
  <c r="AW67" i="1"/>
  <c r="BE67" i="1"/>
  <c r="Y67" i="1"/>
  <c r="AO67" i="1"/>
  <c r="BC33" i="1"/>
  <c r="AU33" i="1"/>
  <c r="W33" i="1"/>
  <c r="AM33" i="1"/>
  <c r="AU18" i="1"/>
  <c r="W18" i="1"/>
  <c r="AD18" i="1" s="1"/>
  <c r="L18" i="2" s="1"/>
  <c r="BC18" i="1"/>
  <c r="AM18" i="1"/>
  <c r="BE34" i="1"/>
  <c r="AO34" i="1"/>
  <c r="AW34" i="1"/>
  <c r="Y34" i="1"/>
  <c r="BE44" i="1"/>
  <c r="AO44" i="1"/>
  <c r="Y44" i="1"/>
  <c r="AW44" i="1"/>
  <c r="BG49" i="1"/>
  <c r="AQ49" i="1"/>
  <c r="AY49" i="1"/>
  <c r="AA49" i="1"/>
  <c r="Y57" i="1"/>
  <c r="AO57" i="1"/>
  <c r="BE57" i="1"/>
  <c r="AW57" i="1"/>
  <c r="Y68" i="1"/>
  <c r="BE68" i="1"/>
  <c r="AO68" i="1"/>
  <c r="AW68" i="1"/>
  <c r="BC51" i="1"/>
  <c r="AU51" i="1"/>
  <c r="W51" i="1"/>
  <c r="AM51" i="1"/>
  <c r="AU26" i="1"/>
  <c r="W26" i="1"/>
  <c r="BC26" i="1"/>
  <c r="BJ26" i="1" s="1"/>
  <c r="X26" i="2" s="1"/>
  <c r="AM26" i="1"/>
  <c r="AT26" i="1" s="1"/>
  <c r="R26" i="2" s="1"/>
  <c r="W19" i="1"/>
  <c r="BC19" i="1"/>
  <c r="BJ19" i="1" s="1"/>
  <c r="X19" i="2" s="1"/>
  <c r="AU19" i="1"/>
  <c r="AM19" i="1"/>
  <c r="AT19" i="1" s="1"/>
  <c r="R19" i="2" s="1"/>
  <c r="W28" i="1"/>
  <c r="BC28" i="1"/>
  <c r="BJ28" i="1" s="1"/>
  <c r="X28" i="2" s="1"/>
  <c r="AM28" i="1"/>
  <c r="AT28" i="1" s="1"/>
  <c r="R28" i="2" s="1"/>
  <c r="AU28" i="1"/>
  <c r="AM38" i="1"/>
  <c r="W48" i="1"/>
  <c r="BC48" i="1"/>
  <c r="AU48" i="1"/>
  <c r="AM48" i="1"/>
  <c r="BE35" i="1"/>
  <c r="AW35" i="1"/>
  <c r="Y35" i="1"/>
  <c r="AO35" i="1"/>
  <c r="BE45" i="1"/>
  <c r="AW45" i="1"/>
  <c r="Y45" i="1"/>
  <c r="AO45" i="1"/>
  <c r="BC54" i="1"/>
  <c r="AU54" i="1"/>
  <c r="W54" i="1"/>
  <c r="AM54" i="1"/>
  <c r="N63" i="4"/>
  <c r="E62" i="1" s="1"/>
  <c r="E62" i="2" s="1"/>
  <c r="N71" i="4"/>
  <c r="E71" i="4" s="1"/>
  <c r="E70" i="1" s="1"/>
  <c r="E70" i="2" s="1"/>
  <c r="W57" i="1"/>
  <c r="BC57" i="1"/>
  <c r="AU57" i="1"/>
  <c r="AM57" i="1"/>
  <c r="BC15" i="1"/>
  <c r="AM15" i="1"/>
  <c r="AU15" i="1"/>
  <c r="W15" i="1"/>
  <c r="W37" i="1"/>
  <c r="BC37" i="1"/>
  <c r="AM37" i="1"/>
  <c r="AU37" i="1"/>
  <c r="W20" i="1"/>
  <c r="BC20" i="1"/>
  <c r="BJ20" i="1" s="1"/>
  <c r="X20" i="2" s="1"/>
  <c r="AU20" i="1"/>
  <c r="AM20" i="1"/>
  <c r="AT20" i="1" s="1"/>
  <c r="R20" i="2" s="1"/>
  <c r="BC39" i="1"/>
  <c r="AM39" i="1"/>
  <c r="AU39" i="1"/>
  <c r="W39" i="1"/>
  <c r="BC49" i="1"/>
  <c r="AM49" i="1"/>
  <c r="AU49" i="1"/>
  <c r="W49" i="1"/>
  <c r="BE36" i="1"/>
  <c r="AW36" i="1"/>
  <c r="AO36" i="1"/>
  <c r="Y36" i="1"/>
  <c r="BE46" i="1"/>
  <c r="Y46" i="1"/>
  <c r="AW46" i="1"/>
  <c r="AO46" i="1"/>
  <c r="BE38" i="1"/>
  <c r="AO38" i="1"/>
  <c r="AW38" i="1"/>
  <c r="Y38" i="1"/>
  <c r="BC12" i="1"/>
  <c r="W12" i="1"/>
  <c r="AM12" i="1"/>
  <c r="AT12" i="1" s="1"/>
  <c r="AU12" i="1"/>
  <c r="W47" i="1"/>
  <c r="BC47" i="1"/>
  <c r="AU47" i="1"/>
  <c r="AM47" i="1"/>
  <c r="BC32" i="1"/>
  <c r="AM32" i="1"/>
  <c r="AU32" i="1"/>
  <c r="W32" i="1"/>
  <c r="BC41" i="1"/>
  <c r="AM41" i="1"/>
  <c r="AU41" i="1"/>
  <c r="W41" i="1"/>
  <c r="BC50" i="1"/>
  <c r="AM50" i="1"/>
  <c r="AU50" i="1"/>
  <c r="W50" i="1"/>
  <c r="AO37" i="1"/>
  <c r="Y37" i="1"/>
  <c r="AW37" i="1"/>
  <c r="BE37" i="1"/>
  <c r="AO47" i="1"/>
  <c r="Y47" i="1"/>
  <c r="AW47" i="1"/>
  <c r="BE47" i="1"/>
  <c r="AU56" i="1"/>
  <c r="BC56" i="1"/>
  <c r="AM56" i="1"/>
  <c r="W56" i="1"/>
  <c r="BC67" i="1"/>
  <c r="AM67" i="1"/>
  <c r="AU67" i="1"/>
  <c r="W67" i="1"/>
  <c r="X98" i="2"/>
  <c r="G53" i="4"/>
  <c r="I53" i="4"/>
  <c r="AA98" i="2"/>
  <c r="N98" i="4"/>
  <c r="N94" i="4"/>
  <c r="AM55" i="1" l="1"/>
  <c r="AU38" i="1"/>
  <c r="AE38" i="1"/>
  <c r="BC38" i="1"/>
  <c r="BJ38" i="1" s="1"/>
  <c r="X38" i="2" s="1"/>
  <c r="O38" i="1"/>
  <c r="W38" i="1"/>
  <c r="BK38" i="1"/>
  <c r="BR38" i="1" s="1"/>
  <c r="AA38" i="2" s="1"/>
  <c r="AM66" i="1"/>
  <c r="AT66" i="1" s="1"/>
  <c r="O66" i="1"/>
  <c r="V66" i="1" s="1"/>
  <c r="I66" i="2" s="1"/>
  <c r="J66" i="2" s="1"/>
  <c r="BC66" i="1"/>
  <c r="BJ66" i="1" s="1"/>
  <c r="X66" i="2" s="1"/>
  <c r="AE55" i="1"/>
  <c r="W66" i="1"/>
  <c r="N58" i="1"/>
  <c r="BK66" i="1"/>
  <c r="BR66" i="1" s="1"/>
  <c r="AA66" i="2" s="1"/>
  <c r="AU66" i="1"/>
  <c r="AE66" i="1"/>
  <c r="G69" i="1"/>
  <c r="G95" i="1" s="1"/>
  <c r="BC55" i="1"/>
  <c r="BC58" i="1" s="1"/>
  <c r="O55" i="1"/>
  <c r="V55" i="1" s="1"/>
  <c r="I55" i="2" s="1"/>
  <c r="G58" i="2"/>
  <c r="N69" i="1"/>
  <c r="N95" i="1" s="1"/>
  <c r="AU55" i="1"/>
  <c r="BK55" i="1"/>
  <c r="BR55" i="1" s="1"/>
  <c r="AA55" i="2" s="1"/>
  <c r="G52" i="1"/>
  <c r="W55" i="1"/>
  <c r="G58" i="1"/>
  <c r="N52" i="1"/>
  <c r="BR33" i="1"/>
  <c r="AA33" i="2" s="1"/>
  <c r="BR51" i="1"/>
  <c r="AA51" i="2" s="1"/>
  <c r="V56" i="1"/>
  <c r="I56" i="2" s="1"/>
  <c r="G31" i="2"/>
  <c r="G52" i="2" s="1"/>
  <c r="AD32" i="1"/>
  <c r="L32" i="2" s="1"/>
  <c r="G62" i="2"/>
  <c r="BR56" i="1"/>
  <c r="AA56" i="2" s="1"/>
  <c r="AT50" i="1"/>
  <c r="BJ41" i="1"/>
  <c r="X41" i="2" s="1"/>
  <c r="BR32" i="1"/>
  <c r="AA32" i="2" s="1"/>
  <c r="AI47" i="1"/>
  <c r="S47" i="1"/>
  <c r="BO47" i="1"/>
  <c r="BR47" i="1" s="1"/>
  <c r="AA47" i="2" s="1"/>
  <c r="V67" i="1"/>
  <c r="I67" i="2" s="1"/>
  <c r="J67" i="2" s="1"/>
  <c r="AD39" i="1"/>
  <c r="L39" i="2" s="1"/>
  <c r="AT32" i="1"/>
  <c r="BJ50" i="1"/>
  <c r="X50" i="2" s="1"/>
  <c r="AT67" i="1"/>
  <c r="V57" i="1"/>
  <c r="I57" i="2" s="1"/>
  <c r="AD67" i="1"/>
  <c r="L67" i="2" s="1"/>
  <c r="BJ51" i="1"/>
  <c r="X51" i="2" s="1"/>
  <c r="BR49" i="1"/>
  <c r="AA49" i="2" s="1"/>
  <c r="AT41" i="1"/>
  <c r="BJ33" i="1"/>
  <c r="X33" i="2" s="1"/>
  <c r="V39" i="1"/>
  <c r="I39" i="2" s="1"/>
  <c r="Q31" i="1"/>
  <c r="Q52" i="1" s="1"/>
  <c r="AG31" i="1"/>
  <c r="BM31" i="1"/>
  <c r="BM52" i="1" s="1"/>
  <c r="AE70" i="1"/>
  <c r="BK70" i="1"/>
  <c r="O70" i="1"/>
  <c r="V70" i="1" s="1"/>
  <c r="I70" i="2" s="1"/>
  <c r="O31" i="1"/>
  <c r="AE31" i="1"/>
  <c r="BK31" i="1"/>
  <c r="AE97" i="1"/>
  <c r="AL97" i="1" s="1"/>
  <c r="BK97" i="1"/>
  <c r="O97" i="1"/>
  <c r="AT57" i="1"/>
  <c r="AE62" i="1"/>
  <c r="O62" i="1"/>
  <c r="BK62" i="1"/>
  <c r="BK68" i="1"/>
  <c r="BR68" i="1" s="1"/>
  <c r="AA68" i="2" s="1"/>
  <c r="AE68" i="1"/>
  <c r="O68" i="1"/>
  <c r="V68" i="1" s="1"/>
  <c r="I68" i="2" s="1"/>
  <c r="J68" i="2" s="1"/>
  <c r="AT49" i="1"/>
  <c r="BR43" i="1"/>
  <c r="AA43" i="2" s="1"/>
  <c r="AT51" i="1"/>
  <c r="BG47" i="1"/>
  <c r="BJ47" i="1" s="1"/>
  <c r="X47" i="2" s="1"/>
  <c r="AY47" i="1"/>
  <c r="AA47" i="1"/>
  <c r="AQ47" i="1"/>
  <c r="AT47" i="1" s="1"/>
  <c r="BJ56" i="1"/>
  <c r="X56" i="2" s="1"/>
  <c r="BJ37" i="1"/>
  <c r="X37" i="2" s="1"/>
  <c r="AL54" i="1"/>
  <c r="BJ34" i="1"/>
  <c r="X34" i="2" s="1"/>
  <c r="BJ67" i="1"/>
  <c r="X67" i="2" s="1"/>
  <c r="AT39" i="1"/>
  <c r="BR67" i="1"/>
  <c r="AA67" i="2" s="1"/>
  <c r="BJ39" i="1"/>
  <c r="X39" i="2" s="1"/>
  <c r="BJ32" i="1"/>
  <c r="X32" i="2" s="1"/>
  <c r="AT55" i="1"/>
  <c r="BJ55" i="1"/>
  <c r="X55" i="2" s="1"/>
  <c r="BR50" i="1"/>
  <c r="AA50" i="2" s="1"/>
  <c r="BR57" i="1"/>
  <c r="AA57" i="2" s="1"/>
  <c r="AD54" i="1"/>
  <c r="BR37" i="1"/>
  <c r="AA37" i="2" s="1"/>
  <c r="BR18" i="1"/>
  <c r="BR29" i="1" s="1"/>
  <c r="BK29" i="1"/>
  <c r="AT36" i="1"/>
  <c r="BJ44" i="1"/>
  <c r="X44" i="2" s="1"/>
  <c r="BR34" i="1"/>
  <c r="AA34" i="2" s="1"/>
  <c r="BC70" i="1"/>
  <c r="AU70" i="1"/>
  <c r="AM70" i="1"/>
  <c r="AT70" i="1" s="1"/>
  <c r="W70" i="1"/>
  <c r="BJ54" i="1"/>
  <c r="X54" i="2" s="1"/>
  <c r="AT38" i="1"/>
  <c r="AT35" i="1"/>
  <c r="BR44" i="1"/>
  <c r="AA44" i="2" s="1"/>
  <c r="AM29" i="1"/>
  <c r="AT18" i="1"/>
  <c r="BR54" i="1"/>
  <c r="BC29" i="1"/>
  <c r="BJ36" i="1"/>
  <c r="X36" i="2" s="1"/>
  <c r="BJ43" i="1"/>
  <c r="X43" i="2" s="1"/>
  <c r="AT45" i="1"/>
  <c r="BJ35" i="1"/>
  <c r="X35" i="2" s="1"/>
  <c r="AO69" i="1"/>
  <c r="AO95" i="1" s="1"/>
  <c r="BJ49" i="1"/>
  <c r="X49" i="2" s="1"/>
  <c r="BR39" i="1"/>
  <c r="AA39" i="2" s="1"/>
  <c r="BC62" i="1"/>
  <c r="AU62" i="1"/>
  <c r="AM62" i="1"/>
  <c r="W62" i="1"/>
  <c r="O29" i="1"/>
  <c r="BJ46" i="1"/>
  <c r="X46" i="2" s="1"/>
  <c r="BR36" i="1"/>
  <c r="AA36" i="2" s="1"/>
  <c r="BJ45" i="1"/>
  <c r="X45" i="2" s="1"/>
  <c r="BR35" i="1"/>
  <c r="AA35" i="2" s="1"/>
  <c r="BE69" i="1"/>
  <c r="BE95" i="1" s="1"/>
  <c r="AT34" i="1"/>
  <c r="AW31" i="1"/>
  <c r="BE31" i="1"/>
  <c r="BE52" i="1" s="1"/>
  <c r="Y31" i="1"/>
  <c r="Y52" i="1" s="1"/>
  <c r="AO31" i="1"/>
  <c r="V54" i="1"/>
  <c r="I54" i="2" s="1"/>
  <c r="BR46" i="1"/>
  <c r="AA46" i="2" s="1"/>
  <c r="BR45" i="1"/>
  <c r="AA45" i="2" s="1"/>
  <c r="BM69" i="1"/>
  <c r="BM95" i="1" s="1"/>
  <c r="BM58" i="1"/>
  <c r="AM97" i="1"/>
  <c r="AT97" i="1" s="1"/>
  <c r="BC97" i="1"/>
  <c r="BJ97" i="1" s="1"/>
  <c r="X97" i="2" s="1"/>
  <c r="AU97" i="1"/>
  <c r="W97" i="1"/>
  <c r="AT56" i="1"/>
  <c r="BR41" i="1"/>
  <c r="AA41" i="2" s="1"/>
  <c r="BJ57" i="1"/>
  <c r="X57" i="2" s="1"/>
  <c r="AT54" i="1"/>
  <c r="AM58" i="1"/>
  <c r="AT46" i="1"/>
  <c r="BC68" i="1"/>
  <c r="BJ68" i="1" s="1"/>
  <c r="X68" i="2" s="1"/>
  <c r="AU68" i="1"/>
  <c r="AM68" i="1"/>
  <c r="AT68" i="1" s="1"/>
  <c r="W68" i="1"/>
  <c r="AD68" i="1" s="1"/>
  <c r="L68" i="2" s="1"/>
  <c r="Q69" i="1"/>
  <c r="Q95" i="1" s="1"/>
  <c r="BE58" i="1"/>
  <c r="AT44" i="1"/>
  <c r="BC31" i="1"/>
  <c r="AM31" i="1"/>
  <c r="AU31" i="1"/>
  <c r="W31" i="1"/>
  <c r="AT37" i="1"/>
  <c r="AD38" i="1"/>
  <c r="L38" i="2" s="1"/>
  <c r="AT33" i="1"/>
  <c r="AT43" i="1"/>
  <c r="AW69" i="1"/>
  <c r="AA12" i="2"/>
  <c r="AA13" i="2" s="1"/>
  <c r="BJ18" i="1"/>
  <c r="X18" i="2" s="1"/>
  <c r="BJ12" i="1"/>
  <c r="BB12" i="1"/>
  <c r="BC13" i="1"/>
  <c r="K56" i="5"/>
  <c r="K69" i="5"/>
  <c r="K93" i="5" s="1"/>
  <c r="I69" i="5"/>
  <c r="I93" i="5" s="1"/>
  <c r="F26" i="5"/>
  <c r="F24" i="5"/>
  <c r="F23" i="5"/>
  <c r="F22" i="5"/>
  <c r="F21" i="5"/>
  <c r="F20" i="5"/>
  <c r="F19" i="5"/>
  <c r="F17" i="5"/>
  <c r="F16" i="5"/>
  <c r="F13" i="5"/>
  <c r="F14" i="5" s="1"/>
  <c r="F10" i="5"/>
  <c r="F11" i="5" s="1"/>
  <c r="AE52" i="1" l="1"/>
  <c r="O58" i="1"/>
  <c r="BK58" i="1"/>
  <c r="O52" i="1"/>
  <c r="O59" i="1" s="1"/>
  <c r="W52" i="1"/>
  <c r="G59" i="1"/>
  <c r="G96" i="1" s="1"/>
  <c r="G99" i="1" s="1"/>
  <c r="W58" i="1"/>
  <c r="F27" i="5"/>
  <c r="F57" i="5" s="1"/>
  <c r="BR97" i="1"/>
  <c r="AA97" i="2" s="1"/>
  <c r="AA18" i="2"/>
  <c r="AA29" i="2" s="1"/>
  <c r="AT29" i="1"/>
  <c r="R18" i="2"/>
  <c r="S48" i="1"/>
  <c r="S52" i="1" s="1"/>
  <c r="BO48" i="1"/>
  <c r="AI48" i="1"/>
  <c r="BE59" i="1"/>
  <c r="BR58" i="1"/>
  <c r="AA54" i="2"/>
  <c r="AA58" i="2" s="1"/>
  <c r="AQ48" i="1"/>
  <c r="AT48" i="1" s="1"/>
  <c r="AA48" i="1"/>
  <c r="AA52" i="1" s="1"/>
  <c r="BG48" i="1"/>
  <c r="BJ48" i="1" s="1"/>
  <c r="X48" i="2" s="1"/>
  <c r="AY48" i="1"/>
  <c r="BM59" i="1"/>
  <c r="BK52" i="1"/>
  <c r="BR31" i="1"/>
  <c r="AU69" i="1"/>
  <c r="BC69" i="1"/>
  <c r="BJ62" i="1"/>
  <c r="BK69" i="1"/>
  <c r="BR62" i="1"/>
  <c r="BR69" i="1" s="1"/>
  <c r="W69" i="1"/>
  <c r="BJ31" i="1"/>
  <c r="BC52" i="1"/>
  <c r="O69" i="1"/>
  <c r="V62" i="1"/>
  <c r="BC71" i="1"/>
  <c r="BJ70" i="1"/>
  <c r="AM52" i="1"/>
  <c r="AT31" i="1"/>
  <c r="AT62" i="1"/>
  <c r="AM69" i="1"/>
  <c r="BJ58" i="1"/>
  <c r="BR70" i="1"/>
  <c r="BK71" i="1"/>
  <c r="J87" i="2"/>
  <c r="X58" i="2"/>
  <c r="Y87" i="2"/>
  <c r="AB87" i="2"/>
  <c r="X29" i="2"/>
  <c r="BJ29" i="1"/>
  <c r="X12" i="2"/>
  <c r="X13" i="2" s="1"/>
  <c r="BJ13" i="1"/>
  <c r="G14" i="5"/>
  <c r="G11" i="5"/>
  <c r="K57" i="5"/>
  <c r="I57" i="5"/>
  <c r="I94" i="5" s="1"/>
  <c r="I97" i="5" s="1"/>
  <c r="BC95" i="1" l="1"/>
  <c r="BK95" i="1"/>
  <c r="V69" i="1"/>
  <c r="I62" i="2"/>
  <c r="BM96" i="1"/>
  <c r="BM99" i="1" s="1"/>
  <c r="BE96" i="1"/>
  <c r="BE99" i="1" s="1"/>
  <c r="BG52" i="1"/>
  <c r="BG59" i="1" s="1"/>
  <c r="BR48" i="1"/>
  <c r="AA48" i="2" s="1"/>
  <c r="BO52" i="1"/>
  <c r="BO59" i="1" s="1"/>
  <c r="BJ71" i="1"/>
  <c r="X70" i="2"/>
  <c r="X71" i="2" s="1"/>
  <c r="BJ52" i="1"/>
  <c r="X31" i="2"/>
  <c r="X52" i="2" s="1"/>
  <c r="AA62" i="2"/>
  <c r="AA69" i="2" s="1"/>
  <c r="AA70" i="2"/>
  <c r="AA71" i="2" s="1"/>
  <c r="BR71" i="1"/>
  <c r="BR95" i="1" s="1"/>
  <c r="AA31" i="2"/>
  <c r="BJ69" i="1"/>
  <c r="X62" i="2"/>
  <c r="X69" i="2" s="1"/>
  <c r="G57" i="5"/>
  <c r="G94" i="5" s="1"/>
  <c r="G97" i="5" s="1"/>
  <c r="F94" i="5"/>
  <c r="F97" i="5" s="1"/>
  <c r="K94" i="5"/>
  <c r="BC16" i="1"/>
  <c r="BC59" i="1" s="1"/>
  <c r="AA95" i="2" l="1"/>
  <c r="BJ95" i="1"/>
  <c r="X95" i="2"/>
  <c r="N38" i="5"/>
  <c r="N40" i="5"/>
  <c r="N88" i="5"/>
  <c r="N89" i="5" s="1"/>
  <c r="N25" i="5"/>
  <c r="BC96" i="1"/>
  <c r="BC99" i="1" s="1"/>
  <c r="AA52" i="2"/>
  <c r="BR52" i="1"/>
  <c r="BO96" i="1"/>
  <c r="BO99" i="1" s="1"/>
  <c r="BG96" i="1"/>
  <c r="BG99" i="1" s="1"/>
  <c r="N18" i="5"/>
  <c r="N83" i="5"/>
  <c r="N76" i="5"/>
  <c r="N75" i="5"/>
  <c r="N96" i="5"/>
  <c r="N91" i="5"/>
  <c r="N92" i="5" s="1"/>
  <c r="N81" i="5"/>
  <c r="N77" i="5"/>
  <c r="N72" i="5"/>
  <c r="N64" i="5"/>
  <c r="N53" i="5"/>
  <c r="N47" i="5"/>
  <c r="N43" i="5"/>
  <c r="N37" i="5"/>
  <c r="N33" i="5"/>
  <c r="N23" i="5"/>
  <c r="N19" i="5"/>
  <c r="N13" i="5"/>
  <c r="N14" i="5" s="1"/>
  <c r="N95" i="5"/>
  <c r="N85" i="5"/>
  <c r="N80" i="5"/>
  <c r="N68" i="5"/>
  <c r="N69" i="5" s="1"/>
  <c r="N60" i="5"/>
  <c r="N52" i="5"/>
  <c r="N46" i="5"/>
  <c r="N42" i="5"/>
  <c r="N36" i="5"/>
  <c r="N32" i="5"/>
  <c r="N22" i="5"/>
  <c r="N10" i="5"/>
  <c r="N11" i="5" s="1"/>
  <c r="N73" i="5"/>
  <c r="N54" i="5"/>
  <c r="N48" i="5"/>
  <c r="N39" i="5"/>
  <c r="N30" i="5"/>
  <c r="N24" i="5"/>
  <c r="N16" i="5"/>
  <c r="N84" i="5"/>
  <c r="N79" i="5"/>
  <c r="N74" i="5"/>
  <c r="N66" i="5"/>
  <c r="N55" i="5"/>
  <c r="N49" i="5"/>
  <c r="N45" i="5"/>
  <c r="N41" i="5"/>
  <c r="N35" i="5"/>
  <c r="N31" i="5"/>
  <c r="N26" i="5"/>
  <c r="N21" i="5"/>
  <c r="N17" i="5"/>
  <c r="N78" i="5"/>
  <c r="N65" i="5"/>
  <c r="N44" i="5"/>
  <c r="N34" i="5"/>
  <c r="N20" i="5"/>
  <c r="N29" i="5"/>
  <c r="K97" i="5"/>
  <c r="BR13" i="1"/>
  <c r="N67" i="5" l="1"/>
  <c r="N50" i="5"/>
  <c r="N27" i="5"/>
  <c r="N56" i="5"/>
  <c r="N86" i="5"/>
  <c r="G18" i="2"/>
  <c r="G29" i="2" s="1"/>
  <c r="G15" i="2"/>
  <c r="G12" i="2"/>
  <c r="BK16" i="1"/>
  <c r="BK13" i="1"/>
  <c r="N93" i="5" l="1"/>
  <c r="AB12" i="2"/>
  <c r="N57" i="5"/>
  <c r="BK59" i="1"/>
  <c r="G13" i="2"/>
  <c r="Y12" i="2"/>
  <c r="AB18" i="2"/>
  <c r="Y18" i="2"/>
  <c r="G16" i="2"/>
  <c r="G59" i="2" l="1"/>
  <c r="BK96" i="1"/>
  <c r="N94" i="5"/>
  <c r="N97" i="5" s="1"/>
  <c r="AL12" i="1"/>
  <c r="AD12" i="1"/>
  <c r="V12" i="1"/>
  <c r="I12" i="2" s="1"/>
  <c r="J12" i="2" s="1"/>
  <c r="BK99" i="1" l="1"/>
  <c r="V18" i="1"/>
  <c r="I18" i="2" s="1"/>
  <c r="J18" i="2" s="1"/>
  <c r="N24" i="4" l="1"/>
  <c r="E24" i="4" s="1"/>
  <c r="E23" i="1" s="1"/>
  <c r="E23" i="2" s="1"/>
  <c r="BB23" i="1"/>
  <c r="U23" i="2" s="1"/>
  <c r="AL23" i="1"/>
  <c r="O23" i="2" s="1"/>
  <c r="AD23" i="1"/>
  <c r="L23" i="2" s="1"/>
  <c r="V23" i="1"/>
  <c r="I23" i="2" s="1"/>
  <c r="V23" i="2" l="1"/>
  <c r="J23" i="2"/>
  <c r="Y23" i="2"/>
  <c r="AB23" i="2"/>
  <c r="P23" i="2" l="1"/>
  <c r="M23" i="2"/>
  <c r="S23" i="2"/>
  <c r="V87" i="2" l="1"/>
  <c r="AD93" i="1"/>
  <c r="M87" i="2"/>
  <c r="AD70" i="1"/>
  <c r="L70" i="2" s="1"/>
  <c r="AD66" i="1"/>
  <c r="L66" i="2" s="1"/>
  <c r="AD62" i="1"/>
  <c r="L62" i="2" s="1"/>
  <c r="AD57" i="1"/>
  <c r="L57" i="2" s="1"/>
  <c r="AD56" i="1"/>
  <c r="L56" i="2" s="1"/>
  <c r="AD55" i="1"/>
  <c r="L55" i="2" s="1"/>
  <c r="L54" i="2"/>
  <c r="AD51" i="1"/>
  <c r="L51" i="2" s="1"/>
  <c r="AD49" i="1"/>
  <c r="L49" i="2" s="1"/>
  <c r="AD50" i="1"/>
  <c r="L50" i="2" s="1"/>
  <c r="AD48" i="1"/>
  <c r="L48" i="2" s="1"/>
  <c r="AD47" i="1"/>
  <c r="L47" i="2" s="1"/>
  <c r="AD46" i="1"/>
  <c r="L46" i="2" s="1"/>
  <c r="AD45" i="1"/>
  <c r="L45" i="2" s="1"/>
  <c r="AD44" i="1"/>
  <c r="L44" i="2" s="1"/>
  <c r="AD43" i="1"/>
  <c r="L43" i="2" s="1"/>
  <c r="AD41" i="1"/>
  <c r="L41" i="2" s="1"/>
  <c r="AD37" i="1"/>
  <c r="L37" i="2" s="1"/>
  <c r="AD36" i="1"/>
  <c r="L36" i="2" s="1"/>
  <c r="AD35" i="1"/>
  <c r="L35" i="2" s="1"/>
  <c r="AD34" i="1"/>
  <c r="L34" i="2" s="1"/>
  <c r="AD33" i="1"/>
  <c r="L33" i="2" s="1"/>
  <c r="AD31" i="1"/>
  <c r="L31" i="2" s="1"/>
  <c r="AD28" i="1"/>
  <c r="L28" i="2" s="1"/>
  <c r="AD26" i="1"/>
  <c r="L26" i="2" s="1"/>
  <c r="AD25" i="1"/>
  <c r="L25" i="2" s="1"/>
  <c r="AD22" i="1"/>
  <c r="L22" i="2" s="1"/>
  <c r="AD20" i="1"/>
  <c r="L20" i="2" s="1"/>
  <c r="AD19" i="1"/>
  <c r="L19" i="2" s="1"/>
  <c r="L12" i="2"/>
  <c r="V51" i="1"/>
  <c r="I51" i="2" s="1"/>
  <c r="V50" i="1"/>
  <c r="I50" i="2" s="1"/>
  <c r="V49" i="1"/>
  <c r="I49" i="2" s="1"/>
  <c r="V48" i="1"/>
  <c r="I48" i="2" s="1"/>
  <c r="V47" i="1"/>
  <c r="I47" i="2" s="1"/>
  <c r="V46" i="1"/>
  <c r="I46" i="2" s="1"/>
  <c r="V45" i="1"/>
  <c r="I45" i="2" s="1"/>
  <c r="V44" i="1"/>
  <c r="I44" i="2" s="1"/>
  <c r="V43" i="1"/>
  <c r="I43" i="2" s="1"/>
  <c r="V41" i="1"/>
  <c r="I41" i="2" s="1"/>
  <c r="V38" i="1"/>
  <c r="I38" i="2" s="1"/>
  <c r="V37" i="1"/>
  <c r="I37" i="2" s="1"/>
  <c r="V36" i="1"/>
  <c r="I36" i="2" s="1"/>
  <c r="V35" i="1"/>
  <c r="I35" i="2" s="1"/>
  <c r="V34" i="1"/>
  <c r="I34" i="2" s="1"/>
  <c r="V33" i="1"/>
  <c r="I33" i="2" s="1"/>
  <c r="V32" i="1"/>
  <c r="I32" i="2" s="1"/>
  <c r="V31" i="1"/>
  <c r="I31" i="2" s="1"/>
  <c r="AU71" i="1"/>
  <c r="AM71" i="1"/>
  <c r="AE71" i="1"/>
  <c r="W71" i="1"/>
  <c r="O71" i="1"/>
  <c r="AU29" i="1"/>
  <c r="AE29" i="1"/>
  <c r="W29" i="1"/>
  <c r="O95" i="1" l="1"/>
  <c r="O96" i="1" s="1"/>
  <c r="L69" i="2"/>
  <c r="AD52" i="1"/>
  <c r="V52" i="1"/>
  <c r="I58" i="2"/>
  <c r="I69" i="2"/>
  <c r="L58" i="2"/>
  <c r="AD94" i="1"/>
  <c r="L93" i="2"/>
  <c r="L94" i="2" s="1"/>
  <c r="I71" i="2"/>
  <c r="AD71" i="1"/>
  <c r="V71" i="1"/>
  <c r="V95" i="1" s="1"/>
  <c r="AD69" i="1"/>
  <c r="AD13" i="1"/>
  <c r="L29" i="2"/>
  <c r="AD58" i="1"/>
  <c r="V58" i="1"/>
  <c r="AD29" i="1"/>
  <c r="R97" i="2"/>
  <c r="R93" i="2"/>
  <c r="R94" i="2" s="1"/>
  <c r="R68" i="2"/>
  <c r="R67" i="2"/>
  <c r="R66" i="2"/>
  <c r="R57" i="2"/>
  <c r="R56" i="2"/>
  <c r="R55" i="2"/>
  <c r="R54" i="2"/>
  <c r="R51" i="2"/>
  <c r="R50" i="2"/>
  <c r="R49" i="2"/>
  <c r="R48" i="2"/>
  <c r="R47" i="2"/>
  <c r="R46" i="2"/>
  <c r="R45" i="2"/>
  <c r="R44" i="2"/>
  <c r="R43" i="2"/>
  <c r="R41" i="2"/>
  <c r="R39" i="2"/>
  <c r="R38" i="2"/>
  <c r="R37" i="2"/>
  <c r="R36" i="2"/>
  <c r="R35" i="2"/>
  <c r="R34" i="2"/>
  <c r="R33" i="2"/>
  <c r="R32" i="2"/>
  <c r="R31" i="2"/>
  <c r="R12" i="2"/>
  <c r="U12" i="2"/>
  <c r="V12" i="2" s="1"/>
  <c r="AL98" i="1"/>
  <c r="O97" i="2"/>
  <c r="AL93" i="1"/>
  <c r="O93" i="2" s="1"/>
  <c r="O94" i="2" s="1"/>
  <c r="AL70" i="1"/>
  <c r="O70" i="2" s="1"/>
  <c r="O71" i="2" s="1"/>
  <c r="AL68" i="1"/>
  <c r="O68" i="2" s="1"/>
  <c r="AL67" i="1"/>
  <c r="O67" i="2" s="1"/>
  <c r="AL66" i="1"/>
  <c r="O66" i="2" s="1"/>
  <c r="AL62" i="1"/>
  <c r="O62" i="2" s="1"/>
  <c r="AL57" i="1"/>
  <c r="O57" i="2" s="1"/>
  <c r="AL56" i="1"/>
  <c r="O56" i="2" s="1"/>
  <c r="AL55" i="1"/>
  <c r="O55" i="2" s="1"/>
  <c r="O54" i="2"/>
  <c r="AL51" i="1"/>
  <c r="O51" i="2" s="1"/>
  <c r="AL50" i="1"/>
  <c r="O50" i="2" s="1"/>
  <c r="AL49" i="1"/>
  <c r="O49" i="2" s="1"/>
  <c r="AL48" i="1"/>
  <c r="O48" i="2" s="1"/>
  <c r="AL47" i="1"/>
  <c r="O47" i="2" s="1"/>
  <c r="AL46" i="1"/>
  <c r="O46" i="2" s="1"/>
  <c r="AL45" i="1"/>
  <c r="O45" i="2" s="1"/>
  <c r="AL44" i="1"/>
  <c r="O44" i="2" s="1"/>
  <c r="AL43" i="1"/>
  <c r="O43" i="2" s="1"/>
  <c r="AL41" i="1"/>
  <c r="O41" i="2" s="1"/>
  <c r="AL39" i="1"/>
  <c r="O39" i="2" s="1"/>
  <c r="AL38" i="1"/>
  <c r="O38" i="2" s="1"/>
  <c r="AL37" i="1"/>
  <c r="O37" i="2" s="1"/>
  <c r="AL36" i="1"/>
  <c r="O36" i="2" s="1"/>
  <c r="AL35" i="1"/>
  <c r="O35" i="2" s="1"/>
  <c r="AL34" i="1"/>
  <c r="O34" i="2" s="1"/>
  <c r="AL33" i="1"/>
  <c r="O33" i="2" s="1"/>
  <c r="AL32" i="1"/>
  <c r="O32" i="2" s="1"/>
  <c r="AL31" i="1"/>
  <c r="O31" i="2" s="1"/>
  <c r="AL28" i="1"/>
  <c r="O28" i="2" s="1"/>
  <c r="AL26" i="1"/>
  <c r="O26" i="2" s="1"/>
  <c r="AL25" i="1"/>
  <c r="O25" i="2" s="1"/>
  <c r="AL22" i="1"/>
  <c r="O22" i="2" s="1"/>
  <c r="AL20" i="1"/>
  <c r="O20" i="2" s="1"/>
  <c r="AL19" i="1"/>
  <c r="O19" i="2" s="1"/>
  <c r="AL18" i="1"/>
  <c r="O18" i="2" s="1"/>
  <c r="O12" i="2"/>
  <c r="AD98" i="1"/>
  <c r="AD97" i="1"/>
  <c r="L97" i="2" s="1"/>
  <c r="V28" i="1"/>
  <c r="I28" i="2" s="1"/>
  <c r="V26" i="1"/>
  <c r="I26" i="2" s="1"/>
  <c r="V25" i="1"/>
  <c r="I25" i="2" s="1"/>
  <c r="V22" i="1"/>
  <c r="I22" i="2" s="1"/>
  <c r="V20" i="1"/>
  <c r="I20" i="2" s="1"/>
  <c r="V19" i="1"/>
  <c r="I19" i="2" s="1"/>
  <c r="I95" i="2" l="1"/>
  <c r="AD95" i="1"/>
  <c r="R98" i="2"/>
  <c r="O58" i="2"/>
  <c r="O98" i="2"/>
  <c r="R58" i="2"/>
  <c r="L98" i="2"/>
  <c r="AT71" i="1"/>
  <c r="R70" i="2"/>
  <c r="R62" i="2"/>
  <c r="R69" i="2" s="1"/>
  <c r="AT69" i="1"/>
  <c r="U13" i="2"/>
  <c r="R52" i="2"/>
  <c r="O52" i="2"/>
  <c r="AL71" i="1"/>
  <c r="V13" i="1"/>
  <c r="P87" i="2"/>
  <c r="S87" i="2"/>
  <c r="O69" i="2"/>
  <c r="O95" i="2" s="1"/>
  <c r="O29" i="2"/>
  <c r="AY29" i="1"/>
  <c r="AW29" i="1"/>
  <c r="AY52" i="1"/>
  <c r="AW52" i="1"/>
  <c r="AY58" i="1"/>
  <c r="AW58" i="1"/>
  <c r="AW71" i="1"/>
  <c r="AW95" i="1" s="1"/>
  <c r="BB98" i="1"/>
  <c r="BB97" i="1"/>
  <c r="U97" i="2" s="1"/>
  <c r="BB70" i="1"/>
  <c r="U70" i="2" s="1"/>
  <c r="BB68" i="1"/>
  <c r="U68" i="2" s="1"/>
  <c r="BB67" i="1"/>
  <c r="U67" i="2" s="1"/>
  <c r="BB66" i="1"/>
  <c r="U66" i="2" s="1"/>
  <c r="BB62" i="1"/>
  <c r="BB57" i="1"/>
  <c r="U57" i="2" s="1"/>
  <c r="BB56" i="1"/>
  <c r="U56" i="2" s="1"/>
  <c r="BB55" i="1"/>
  <c r="U55" i="2" s="1"/>
  <c r="BB54" i="1"/>
  <c r="U54" i="2" s="1"/>
  <c r="BB51" i="1"/>
  <c r="BB50" i="1"/>
  <c r="BB49" i="1"/>
  <c r="BB48" i="1"/>
  <c r="BB47" i="1"/>
  <c r="BB46" i="1"/>
  <c r="BB45" i="1"/>
  <c r="BB44" i="1"/>
  <c r="BB43" i="1"/>
  <c r="BB41" i="1"/>
  <c r="BB39" i="1"/>
  <c r="BB38" i="1"/>
  <c r="BB37" i="1"/>
  <c r="BB36" i="1"/>
  <c r="BB35" i="1"/>
  <c r="BB34" i="1"/>
  <c r="BB33" i="1"/>
  <c r="BB32" i="1"/>
  <c r="BB31" i="1"/>
  <c r="BB28" i="1"/>
  <c r="U28" i="2" s="1"/>
  <c r="BB26" i="1"/>
  <c r="U26" i="2" s="1"/>
  <c r="BB25" i="1"/>
  <c r="U25" i="2" s="1"/>
  <c r="BB24" i="1"/>
  <c r="U24" i="2" s="1"/>
  <c r="BB22" i="1"/>
  <c r="U22" i="2" s="1"/>
  <c r="BB20" i="1"/>
  <c r="U20" i="2" s="1"/>
  <c r="BB19" i="1"/>
  <c r="U19" i="2" s="1"/>
  <c r="BB18" i="1"/>
  <c r="U18" i="2" s="1"/>
  <c r="BB13" i="1"/>
  <c r="AU13" i="1"/>
  <c r="AU94" i="1"/>
  <c r="AU95" i="1" s="1"/>
  <c r="AU58" i="1"/>
  <c r="AU52" i="1"/>
  <c r="AU16" i="1"/>
  <c r="U58" i="2" l="1"/>
  <c r="U35" i="2"/>
  <c r="V18" i="2"/>
  <c r="U37" i="2"/>
  <c r="U47" i="2"/>
  <c r="U48" i="2"/>
  <c r="U31" i="2"/>
  <c r="U39" i="2"/>
  <c r="U49" i="2"/>
  <c r="U46" i="2"/>
  <c r="U38" i="2"/>
  <c r="U32" i="2"/>
  <c r="U41" i="2"/>
  <c r="U50" i="2"/>
  <c r="U34" i="2"/>
  <c r="U44" i="2"/>
  <c r="U45" i="2"/>
  <c r="U36" i="2"/>
  <c r="U33" i="2"/>
  <c r="U43" i="2"/>
  <c r="U51" i="2"/>
  <c r="U98" i="2"/>
  <c r="U62" i="2"/>
  <c r="U69" i="2" s="1"/>
  <c r="BB69" i="1"/>
  <c r="M12" i="2"/>
  <c r="P12" i="2"/>
  <c r="S12" i="2"/>
  <c r="BB71" i="1"/>
  <c r="BB58" i="1"/>
  <c r="BB52" i="1"/>
  <c r="BB29" i="1"/>
  <c r="AU59" i="1"/>
  <c r="AY59" i="1"/>
  <c r="AY96" i="1" s="1"/>
  <c r="AW59" i="1"/>
  <c r="AW96" i="1" s="1"/>
  <c r="K95" i="4"/>
  <c r="I95" i="4"/>
  <c r="G95" i="4"/>
  <c r="N95" i="4"/>
  <c r="N72" i="4"/>
  <c r="K70" i="4"/>
  <c r="N67" i="4"/>
  <c r="E67" i="4" s="1"/>
  <c r="E66" i="1" s="1"/>
  <c r="E66" i="2" s="1"/>
  <c r="K59" i="4"/>
  <c r="I59" i="4"/>
  <c r="G59" i="4"/>
  <c r="N58" i="4"/>
  <c r="N57" i="4"/>
  <c r="N56" i="4"/>
  <c r="N55" i="4"/>
  <c r="K53" i="4"/>
  <c r="N52" i="4"/>
  <c r="E52" i="4" s="1"/>
  <c r="E51" i="1" s="1"/>
  <c r="E51" i="2" s="1"/>
  <c r="N51" i="4"/>
  <c r="E51" i="4" s="1"/>
  <c r="E50" i="1" s="1"/>
  <c r="E50" i="2" s="1"/>
  <c r="N50" i="4"/>
  <c r="E50" i="4" s="1"/>
  <c r="E49" i="1" s="1"/>
  <c r="E49" i="2" s="1"/>
  <c r="N49" i="4"/>
  <c r="N48" i="4"/>
  <c r="N47" i="4"/>
  <c r="N46" i="4"/>
  <c r="N45" i="4"/>
  <c r="N44" i="4"/>
  <c r="N42" i="4"/>
  <c r="E42" i="4" s="1"/>
  <c r="E41" i="1" s="1"/>
  <c r="E41" i="2" s="1"/>
  <c r="N40" i="4"/>
  <c r="N39" i="4"/>
  <c r="E39" i="4" s="1"/>
  <c r="E38" i="1" s="1"/>
  <c r="E38" i="2" s="1"/>
  <c r="N38" i="4"/>
  <c r="N37" i="4"/>
  <c r="E37" i="4" s="1"/>
  <c r="E36" i="1" s="1"/>
  <c r="E36" i="2" s="1"/>
  <c r="N36" i="4"/>
  <c r="E36" i="4" s="1"/>
  <c r="E35" i="1" s="1"/>
  <c r="E35" i="2" s="1"/>
  <c r="N35" i="4"/>
  <c r="E35" i="4" s="1"/>
  <c r="E34" i="1" s="1"/>
  <c r="E34" i="2" s="1"/>
  <c r="N34" i="4"/>
  <c r="E34" i="4" s="1"/>
  <c r="E33" i="1" s="1"/>
  <c r="E33" i="2" s="1"/>
  <c r="N33" i="4"/>
  <c r="E33" i="4" s="1"/>
  <c r="E32" i="1" s="1"/>
  <c r="E32" i="2" s="1"/>
  <c r="N32" i="4"/>
  <c r="E32" i="4" s="1"/>
  <c r="E31" i="1" s="1"/>
  <c r="E31" i="2" s="1"/>
  <c r="K30" i="4"/>
  <c r="I30" i="4"/>
  <c r="N29" i="4"/>
  <c r="E29" i="4" s="1"/>
  <c r="E28" i="1" s="1"/>
  <c r="E28" i="2" s="1"/>
  <c r="N27" i="4"/>
  <c r="E27" i="4" s="1"/>
  <c r="E26" i="1" s="1"/>
  <c r="E26" i="2" s="1"/>
  <c r="N26" i="4"/>
  <c r="E26" i="4" s="1"/>
  <c r="E25" i="1" s="1"/>
  <c r="E25" i="2" s="1"/>
  <c r="N25" i="4"/>
  <c r="E25" i="4" s="1"/>
  <c r="E24" i="1" s="1"/>
  <c r="E24" i="2" s="1"/>
  <c r="N23" i="4"/>
  <c r="E23" i="4" s="1"/>
  <c r="E22" i="1" s="1"/>
  <c r="E22" i="2" s="1"/>
  <c r="N22" i="4"/>
  <c r="E22" i="4" s="1"/>
  <c r="E21" i="1" s="1"/>
  <c r="E21" i="2" s="1"/>
  <c r="N21" i="4"/>
  <c r="E21" i="4" s="1"/>
  <c r="E20" i="1" s="1"/>
  <c r="E20" i="2" s="1"/>
  <c r="N20" i="4"/>
  <c r="E20" i="4" s="1"/>
  <c r="E19" i="1" s="1"/>
  <c r="E19" i="2" s="1"/>
  <c r="N19" i="4"/>
  <c r="E19" i="4" s="1"/>
  <c r="E18" i="1" s="1"/>
  <c r="E18" i="2" s="1"/>
  <c r="K17" i="4"/>
  <c r="G17" i="4"/>
  <c r="K14" i="4"/>
  <c r="I14" i="4"/>
  <c r="I15" i="4" s="1"/>
  <c r="I16" i="4" s="1"/>
  <c r="G14" i="4"/>
  <c r="N13" i="4"/>
  <c r="E13" i="4" s="1"/>
  <c r="E12" i="1" s="1"/>
  <c r="E12" i="2" s="1"/>
  <c r="N16" i="4" l="1"/>
  <c r="E16" i="4" s="1"/>
  <c r="E15" i="1" s="1"/>
  <c r="E15" i="2" s="1"/>
  <c r="I15" i="1"/>
  <c r="K96" i="4"/>
  <c r="BB95" i="1"/>
  <c r="AU96" i="1"/>
  <c r="AU99" i="1" s="1"/>
  <c r="I17" i="4"/>
  <c r="I60" i="4" s="1"/>
  <c r="U52" i="2"/>
  <c r="N59" i="4"/>
  <c r="N14" i="4"/>
  <c r="U71" i="2"/>
  <c r="U95" i="2" s="1"/>
  <c r="U29" i="2"/>
  <c r="AY99" i="1"/>
  <c r="AW99" i="1"/>
  <c r="N68" i="4"/>
  <c r="I70" i="4"/>
  <c r="I96" i="4" s="1"/>
  <c r="N53" i="4"/>
  <c r="G72" i="4"/>
  <c r="N30" i="4"/>
  <c r="K60" i="4"/>
  <c r="G70" i="4"/>
  <c r="G60" i="4"/>
  <c r="G96" i="4" l="1"/>
  <c r="G97" i="4" s="1"/>
  <c r="G100" i="4" s="1"/>
  <c r="N17" i="4"/>
  <c r="N60" i="4" s="1"/>
  <c r="I16" i="1"/>
  <c r="I59" i="1" s="1"/>
  <c r="I96" i="1" s="1"/>
  <c r="I99" i="1" s="1"/>
  <c r="N15" i="1"/>
  <c r="N16" i="1" s="1"/>
  <c r="N59" i="1" s="1"/>
  <c r="N96" i="1" s="1"/>
  <c r="N99" i="1" s="1"/>
  <c r="I97" i="4"/>
  <c r="I100" i="4" s="1"/>
  <c r="N70" i="4"/>
  <c r="N96" i="4" s="1"/>
  <c r="E68" i="4"/>
  <c r="E67" i="1" s="1"/>
  <c r="E67" i="2" s="1"/>
  <c r="K97" i="4"/>
  <c r="K100" i="4" s="1"/>
  <c r="BM15" i="1"/>
  <c r="BR15" i="1" s="1"/>
  <c r="BR16" i="1" s="1"/>
  <c r="AG15" i="1"/>
  <c r="AL15" i="1" s="1"/>
  <c r="O15" i="2" s="1"/>
  <c r="P15" i="2" s="1"/>
  <c r="Q15" i="1"/>
  <c r="V15" i="1" s="1"/>
  <c r="Y15" i="1"/>
  <c r="AD15" i="1" s="1"/>
  <c r="AW15" i="1"/>
  <c r="BB15" i="1" s="1"/>
  <c r="AO15" i="1"/>
  <c r="AT15" i="1" s="1"/>
  <c r="R15" i="2" s="1"/>
  <c r="S15" i="2" s="1"/>
  <c r="BE15" i="1"/>
  <c r="BJ15" i="1" s="1"/>
  <c r="N97" i="4" l="1"/>
  <c r="N100" i="4" s="1"/>
  <c r="BJ16" i="1"/>
  <c r="BJ59" i="1" s="1"/>
  <c r="BJ96" i="1" s="1"/>
  <c r="BJ99" i="1" s="1"/>
  <c r="X15" i="2"/>
  <c r="BB16" i="1"/>
  <c r="BB59" i="1" s="1"/>
  <c r="BB96" i="1" s="1"/>
  <c r="BB99" i="1" s="1"/>
  <c r="U15" i="2"/>
  <c r="L15" i="2"/>
  <c r="M15" i="2" s="1"/>
  <c r="AD16" i="1"/>
  <c r="AD59" i="1" s="1"/>
  <c r="AD96" i="1" s="1"/>
  <c r="BR59" i="1"/>
  <c r="BR96" i="1" s="1"/>
  <c r="BR99" i="1" s="1"/>
  <c r="AA15" i="2"/>
  <c r="AI69" i="1"/>
  <c r="AI95" i="1" s="1"/>
  <c r="AG69" i="1"/>
  <c r="AG95" i="1" s="1"/>
  <c r="AE69" i="1"/>
  <c r="AQ52" i="1"/>
  <c r="AO52" i="1"/>
  <c r="AI52" i="1"/>
  <c r="AG52" i="1"/>
  <c r="AL29" i="1"/>
  <c r="V29" i="1"/>
  <c r="O43" i="4" l="1"/>
  <c r="O65" i="4"/>
  <c r="O66" i="4"/>
  <c r="O64" i="4"/>
  <c r="O28" i="4"/>
  <c r="O41" i="4"/>
  <c r="V15" i="2"/>
  <c r="U16" i="2"/>
  <c r="U59" i="2" s="1"/>
  <c r="U96" i="2" s="1"/>
  <c r="U99" i="2" s="1"/>
  <c r="AA16" i="2"/>
  <c r="AA59" i="2" s="1"/>
  <c r="AA96" i="2" s="1"/>
  <c r="AA99" i="2" s="1"/>
  <c r="AB15" i="2"/>
  <c r="X16" i="2"/>
  <c r="X59" i="2" s="1"/>
  <c r="X96" i="2" s="1"/>
  <c r="X99" i="2" s="1"/>
  <c r="Y15" i="2"/>
  <c r="I29" i="2"/>
  <c r="O91" i="4" l="1"/>
  <c r="O92" i="4"/>
  <c r="O30" i="4"/>
  <c r="O100" i="4"/>
  <c r="O77" i="4"/>
  <c r="O82" i="4"/>
  <c r="O76" i="4"/>
  <c r="O81" i="4"/>
  <c r="O89" i="4"/>
  <c r="O83" i="4"/>
  <c r="O87" i="4"/>
  <c r="O75" i="4"/>
  <c r="O80" i="4"/>
  <c r="O86" i="4"/>
  <c r="O88" i="4"/>
  <c r="O79" i="4"/>
  <c r="O99" i="4"/>
  <c r="O63" i="4"/>
  <c r="O69" i="4"/>
  <c r="O71" i="4"/>
  <c r="O98" i="4"/>
  <c r="O94" i="4"/>
  <c r="O24" i="4"/>
  <c r="O16" i="4"/>
  <c r="O42" i="4"/>
  <c r="O35" i="4"/>
  <c r="O55" i="4"/>
  <c r="O72" i="4"/>
  <c r="O22" i="4"/>
  <c r="O32" i="4"/>
  <c r="O51" i="4"/>
  <c r="O45" i="4"/>
  <c r="O39" i="4"/>
  <c r="O33" i="4"/>
  <c r="O38" i="4"/>
  <c r="O40" i="4"/>
  <c r="O23" i="4"/>
  <c r="O67" i="4"/>
  <c r="O27" i="4"/>
  <c r="O48" i="4"/>
  <c r="O50" i="4"/>
  <c r="O44" i="4"/>
  <c r="O13" i="4"/>
  <c r="O29" i="4"/>
  <c r="O57" i="4"/>
  <c r="O58" i="4"/>
  <c r="O52" i="4"/>
  <c r="O19" i="4"/>
  <c r="O21" i="4"/>
  <c r="O56" i="4"/>
  <c r="O95" i="4"/>
  <c r="O25" i="4"/>
  <c r="O49" i="4"/>
  <c r="O20" i="4"/>
  <c r="O37" i="4"/>
  <c r="O26" i="4"/>
  <c r="O34" i="4"/>
  <c r="O36" i="4"/>
  <c r="O47" i="4"/>
  <c r="O46" i="4"/>
  <c r="O70" i="4"/>
  <c r="O53" i="4"/>
  <c r="O17" i="4"/>
  <c r="O68" i="4"/>
  <c r="O59" i="4"/>
  <c r="O14" i="4"/>
  <c r="O96" i="4"/>
  <c r="O60" i="4"/>
  <c r="O97" i="4"/>
  <c r="L71" i="2" l="1"/>
  <c r="L95" i="2" s="1"/>
  <c r="R16" i="2"/>
  <c r="O16" i="2"/>
  <c r="L16" i="2"/>
  <c r="I15" i="2"/>
  <c r="J15" i="2" s="1"/>
  <c r="R13" i="2"/>
  <c r="O13" i="2"/>
  <c r="L13" i="2"/>
  <c r="I13" i="2"/>
  <c r="AT94" i="1"/>
  <c r="AT95" i="1" s="1"/>
  <c r="AM94" i="1"/>
  <c r="AM95" i="1" s="1"/>
  <c r="AL94" i="1"/>
  <c r="AE94" i="1"/>
  <c r="AE95" i="1" s="1"/>
  <c r="W94" i="1"/>
  <c r="W95" i="1" s="1"/>
  <c r="AA69" i="1"/>
  <c r="AA95" i="1" s="1"/>
  <c r="Y69" i="1"/>
  <c r="Y95" i="1" s="1"/>
  <c r="S69" i="1"/>
  <c r="S95" i="1" s="1"/>
  <c r="AQ58" i="1"/>
  <c r="AO58" i="1"/>
  <c r="AI58" i="1"/>
  <c r="AG58" i="1"/>
  <c r="AE58" i="1"/>
  <c r="AA58" i="1"/>
  <c r="Y58" i="1"/>
  <c r="AQ29" i="1"/>
  <c r="AO29" i="1"/>
  <c r="AI29" i="1"/>
  <c r="AG29" i="1"/>
  <c r="AA29" i="1"/>
  <c r="Y29" i="1"/>
  <c r="Q29" i="1"/>
  <c r="AT16" i="1"/>
  <c r="AQ16" i="1"/>
  <c r="AO16" i="1"/>
  <c r="AM16" i="1"/>
  <c r="AL16" i="1"/>
  <c r="AI16" i="1"/>
  <c r="AG16" i="1"/>
  <c r="AE16" i="1"/>
  <c r="AA16" i="1"/>
  <c r="Y16" i="1"/>
  <c r="W16" i="1"/>
  <c r="V16" i="1"/>
  <c r="S16" i="1"/>
  <c r="Q16" i="1"/>
  <c r="AT13" i="1"/>
  <c r="AQ13" i="1"/>
  <c r="AO13" i="1"/>
  <c r="AM13" i="1"/>
  <c r="AL13" i="1"/>
  <c r="AI13" i="1"/>
  <c r="AG13" i="1"/>
  <c r="AE13" i="1"/>
  <c r="AA13" i="1"/>
  <c r="Y13" i="1"/>
  <c r="W13" i="1"/>
  <c r="S13" i="1"/>
  <c r="Q13" i="1"/>
  <c r="AM59" i="1" l="1"/>
  <c r="J33" i="2"/>
  <c r="J34" i="2"/>
  <c r="J41" i="2"/>
  <c r="J39" i="2"/>
  <c r="J31" i="2"/>
  <c r="J55" i="2"/>
  <c r="J48" i="2"/>
  <c r="J32" i="2"/>
  <c r="J50" i="2"/>
  <c r="J56" i="2"/>
  <c r="J93" i="2"/>
  <c r="J37" i="2"/>
  <c r="J51" i="2"/>
  <c r="J35" i="2"/>
  <c r="J45" i="2"/>
  <c r="J62" i="2"/>
  <c r="J47" i="2"/>
  <c r="J49" i="2"/>
  <c r="J43" i="2"/>
  <c r="J36" i="2"/>
  <c r="J38" i="2"/>
  <c r="O59" i="2"/>
  <c r="O96" i="2" s="1"/>
  <c r="O99" i="2" s="1"/>
  <c r="J54" i="2"/>
  <c r="S93" i="2"/>
  <c r="V93" i="2"/>
  <c r="Y93" i="2"/>
  <c r="AB93" i="2"/>
  <c r="P93" i="2"/>
  <c r="M93" i="2"/>
  <c r="G97" i="2"/>
  <c r="V34" i="2"/>
  <c r="AB34" i="2"/>
  <c r="Y34" i="2"/>
  <c r="AB35" i="2"/>
  <c r="Y35" i="2"/>
  <c r="V35" i="2"/>
  <c r="Y48" i="2"/>
  <c r="V48" i="2"/>
  <c r="AB48" i="2"/>
  <c r="Y57" i="2"/>
  <c r="AB57" i="2"/>
  <c r="V57" i="2"/>
  <c r="V39" i="2"/>
  <c r="Y39" i="2"/>
  <c r="AB39" i="2"/>
  <c r="AB41" i="2"/>
  <c r="Y41" i="2"/>
  <c r="V41" i="2"/>
  <c r="Y50" i="2"/>
  <c r="V50" i="2"/>
  <c r="AB50" i="2"/>
  <c r="V51" i="2"/>
  <c r="AB51" i="2"/>
  <c r="Y51" i="2"/>
  <c r="Y54" i="2"/>
  <c r="V54" i="2"/>
  <c r="AB54" i="2"/>
  <c r="V31" i="2"/>
  <c r="Y31" i="2"/>
  <c r="AB31" i="2"/>
  <c r="Y43" i="2"/>
  <c r="AB43" i="2"/>
  <c r="V43" i="2"/>
  <c r="AB47" i="2"/>
  <c r="Y47" i="2"/>
  <c r="V47" i="2"/>
  <c r="V46" i="2"/>
  <c r="AB46" i="2"/>
  <c r="Y46" i="2"/>
  <c r="Y55" i="2"/>
  <c r="V55" i="2"/>
  <c r="AB55" i="2"/>
  <c r="AB32" i="2"/>
  <c r="Y32" i="2"/>
  <c r="V32" i="2"/>
  <c r="V45" i="2"/>
  <c r="Y45" i="2"/>
  <c r="AB45" i="2"/>
  <c r="Y37" i="2"/>
  <c r="AB37" i="2"/>
  <c r="V37" i="2"/>
  <c r="Y33" i="2"/>
  <c r="V33" i="2"/>
  <c r="AB33" i="2"/>
  <c r="AB36" i="2"/>
  <c r="V36" i="2"/>
  <c r="Y36" i="2"/>
  <c r="V56" i="2"/>
  <c r="AB56" i="2"/>
  <c r="Y56" i="2"/>
  <c r="Y68" i="2"/>
  <c r="AB68" i="2"/>
  <c r="V68" i="2"/>
  <c r="Y67" i="2"/>
  <c r="AB67" i="2"/>
  <c r="V67" i="2"/>
  <c r="AB66" i="2"/>
  <c r="M66" i="2"/>
  <c r="Y66" i="2"/>
  <c r="V66" i="2"/>
  <c r="AB62" i="2"/>
  <c r="Y62" i="2"/>
  <c r="V62" i="2"/>
  <c r="V49" i="2"/>
  <c r="AB49" i="2"/>
  <c r="Y49" i="2"/>
  <c r="Y38" i="2"/>
  <c r="AB38" i="2"/>
  <c r="V38" i="2"/>
  <c r="G69" i="2"/>
  <c r="M31" i="2"/>
  <c r="S66" i="2"/>
  <c r="P66" i="2"/>
  <c r="M37" i="2"/>
  <c r="S37" i="2"/>
  <c r="P37" i="2"/>
  <c r="M41" i="2"/>
  <c r="P41" i="2"/>
  <c r="S41" i="2"/>
  <c r="M38" i="2"/>
  <c r="P38" i="2"/>
  <c r="S38" i="2"/>
  <c r="M55" i="2"/>
  <c r="P55" i="2"/>
  <c r="S55" i="2"/>
  <c r="M67" i="2"/>
  <c r="P67" i="2"/>
  <c r="S67" i="2"/>
  <c r="M35" i="2"/>
  <c r="P35" i="2"/>
  <c r="S35" i="2"/>
  <c r="J57" i="2"/>
  <c r="M57" i="2"/>
  <c r="P57" i="2"/>
  <c r="S57" i="2"/>
  <c r="M68" i="2"/>
  <c r="S68" i="2"/>
  <c r="P68" i="2"/>
  <c r="M33" i="2"/>
  <c r="P33" i="2"/>
  <c r="S33" i="2"/>
  <c r="M45" i="2"/>
  <c r="P45" i="2"/>
  <c r="S45" i="2"/>
  <c r="M50" i="2"/>
  <c r="P50" i="2"/>
  <c r="S50" i="2"/>
  <c r="M39" i="2"/>
  <c r="S39" i="2"/>
  <c r="P39" i="2"/>
  <c r="J46" i="2"/>
  <c r="M46" i="2"/>
  <c r="S46" i="2"/>
  <c r="P46" i="2"/>
  <c r="M43" i="2"/>
  <c r="S43" i="2"/>
  <c r="P43" i="2"/>
  <c r="M54" i="2"/>
  <c r="P54" i="2"/>
  <c r="S54" i="2"/>
  <c r="M34" i="2"/>
  <c r="P34" i="2"/>
  <c r="S34" i="2"/>
  <c r="M36" i="2"/>
  <c r="S36" i="2"/>
  <c r="P36" i="2"/>
  <c r="M49" i="2"/>
  <c r="S49" i="2"/>
  <c r="P49" i="2"/>
  <c r="R71" i="2"/>
  <c r="R95" i="2" s="1"/>
  <c r="M32" i="2"/>
  <c r="S32" i="2"/>
  <c r="P32" i="2"/>
  <c r="M62" i="2"/>
  <c r="P62" i="2"/>
  <c r="S62" i="2"/>
  <c r="M51" i="2"/>
  <c r="P51" i="2"/>
  <c r="S51" i="2"/>
  <c r="M47" i="2"/>
  <c r="P47" i="2"/>
  <c r="S47" i="2"/>
  <c r="M48" i="2"/>
  <c r="P48" i="2"/>
  <c r="S48" i="2"/>
  <c r="M56" i="2"/>
  <c r="P56" i="2"/>
  <c r="S56" i="2"/>
  <c r="AL58" i="1"/>
  <c r="I16" i="2"/>
  <c r="V59" i="1"/>
  <c r="V96" i="1" s="1"/>
  <c r="R29" i="2"/>
  <c r="R59" i="2" s="1"/>
  <c r="Y59" i="1"/>
  <c r="Y96" i="1" s="1"/>
  <c r="AA59" i="1"/>
  <c r="AA96" i="1" s="1"/>
  <c r="AQ59" i="1"/>
  <c r="AQ96" i="1" s="1"/>
  <c r="Q59" i="1"/>
  <c r="Q96" i="1" s="1"/>
  <c r="AE59" i="1"/>
  <c r="AE96" i="1" s="1"/>
  <c r="AL69" i="1"/>
  <c r="AL95" i="1" s="1"/>
  <c r="S59" i="1"/>
  <c r="S96" i="1" s="1"/>
  <c r="AG59" i="1"/>
  <c r="W59" i="1"/>
  <c r="W96" i="1" s="1"/>
  <c r="AI59" i="1"/>
  <c r="AI96" i="1" s="1"/>
  <c r="AO59" i="1"/>
  <c r="AO96" i="1" s="1"/>
  <c r="L52" i="2"/>
  <c r="AL52" i="1"/>
  <c r="AT52" i="1"/>
  <c r="G94" i="2"/>
  <c r="AT58" i="1"/>
  <c r="AM96" i="1" l="1"/>
  <c r="AG96" i="1"/>
  <c r="AG99" i="1" s="1"/>
  <c r="J25" i="2"/>
  <c r="J28" i="2"/>
  <c r="J20" i="2"/>
  <c r="J26" i="2"/>
  <c r="J19" i="2"/>
  <c r="J24" i="2"/>
  <c r="AE99" i="1"/>
  <c r="J44" i="2"/>
  <c r="J22" i="2"/>
  <c r="V97" i="1"/>
  <c r="I97" i="2" s="1"/>
  <c r="L59" i="2"/>
  <c r="L96" i="2" s="1"/>
  <c r="L99" i="2" s="1"/>
  <c r="J21" i="2"/>
  <c r="AB21" i="2"/>
  <c r="AB97" i="2"/>
  <c r="V97" i="2"/>
  <c r="S97" i="2"/>
  <c r="Y97" i="2"/>
  <c r="P97" i="2"/>
  <c r="M97" i="2"/>
  <c r="G98" i="2"/>
  <c r="Y44" i="2"/>
  <c r="AB44" i="2"/>
  <c r="V44" i="2"/>
  <c r="Y28" i="2"/>
  <c r="AB28" i="2"/>
  <c r="V28" i="2"/>
  <c r="Y26" i="2"/>
  <c r="V26" i="2"/>
  <c r="AB26" i="2"/>
  <c r="V25" i="2"/>
  <c r="Y25" i="2"/>
  <c r="AB25" i="2"/>
  <c r="AB24" i="2"/>
  <c r="V24" i="2"/>
  <c r="Y24" i="2"/>
  <c r="V22" i="2"/>
  <c r="Y22" i="2"/>
  <c r="AB22" i="2"/>
  <c r="Y21" i="2"/>
  <c r="V21" i="2"/>
  <c r="V20" i="2"/>
  <c r="AB20" i="2"/>
  <c r="Y20" i="2"/>
  <c r="Y19" i="2"/>
  <c r="V19" i="2"/>
  <c r="AB19" i="2"/>
  <c r="G70" i="2"/>
  <c r="S31" i="2"/>
  <c r="P31" i="2"/>
  <c r="M22" i="2"/>
  <c r="P22" i="2"/>
  <c r="S22" i="2"/>
  <c r="M20" i="2"/>
  <c r="S20" i="2"/>
  <c r="P20" i="2"/>
  <c r="M25" i="2"/>
  <c r="S25" i="2"/>
  <c r="P25" i="2"/>
  <c r="M28" i="2"/>
  <c r="S28" i="2"/>
  <c r="P28" i="2"/>
  <c r="M19" i="2"/>
  <c r="S19" i="2"/>
  <c r="P19" i="2"/>
  <c r="M26" i="2"/>
  <c r="S26" i="2"/>
  <c r="P26" i="2"/>
  <c r="M18" i="2"/>
  <c r="S18" i="2"/>
  <c r="P18" i="2"/>
  <c r="M44" i="2"/>
  <c r="S44" i="2"/>
  <c r="P44" i="2"/>
  <c r="M24" i="2"/>
  <c r="P24" i="2"/>
  <c r="S24" i="2"/>
  <c r="M21" i="2"/>
  <c r="P21" i="2"/>
  <c r="S21" i="2"/>
  <c r="AI99" i="1"/>
  <c r="AL59" i="1"/>
  <c r="AL96" i="1" s="1"/>
  <c r="AQ99" i="1"/>
  <c r="Y99" i="1"/>
  <c r="AD99" i="1"/>
  <c r="AA99" i="1"/>
  <c r="Q99" i="1"/>
  <c r="S99" i="1"/>
  <c r="AO99" i="1"/>
  <c r="AT59" i="1"/>
  <c r="AT96" i="1" s="1"/>
  <c r="AM99" i="1" l="1"/>
  <c r="J70" i="2"/>
  <c r="J97" i="2"/>
  <c r="V99" i="1"/>
  <c r="O99" i="1"/>
  <c r="W99" i="1"/>
  <c r="Y98" i="2"/>
  <c r="AB98" i="2"/>
  <c r="S98" i="2"/>
  <c r="V98" i="2"/>
  <c r="M98" i="2"/>
  <c r="P98" i="2"/>
  <c r="J98" i="2"/>
  <c r="G71" i="2"/>
  <c r="G95" i="2" s="1"/>
  <c r="AB70" i="2"/>
  <c r="Y70" i="2"/>
  <c r="M70" i="2"/>
  <c r="P70" i="2"/>
  <c r="V70" i="2"/>
  <c r="S70" i="2"/>
  <c r="AT99" i="1"/>
  <c r="I52" i="2"/>
  <c r="I59" i="2" s="1"/>
  <c r="I96" i="2" s="1"/>
  <c r="I99" i="2" s="1"/>
  <c r="AL99" i="1"/>
  <c r="R96" i="2" l="1"/>
  <c r="R99" i="2" s="1"/>
  <c r="G96" i="2"/>
  <c r="G99" i="2" l="1"/>
  <c r="H42" i="2" l="1"/>
  <c r="Q42" i="2" s="1"/>
  <c r="H65" i="2"/>
  <c r="H64" i="2"/>
  <c r="H63" i="2"/>
  <c r="W42" i="2"/>
  <c r="H27" i="2"/>
  <c r="Z27" i="2" s="1"/>
  <c r="H40" i="2"/>
  <c r="H67" i="2"/>
  <c r="K67" i="2" s="1"/>
  <c r="H46" i="2"/>
  <c r="Z46" i="2" s="1"/>
  <c r="H34" i="2"/>
  <c r="N34" i="2" s="1"/>
  <c r="H22" i="2"/>
  <c r="K22" i="2" s="1"/>
  <c r="H44" i="2"/>
  <c r="N44" i="2" s="1"/>
  <c r="H48" i="2"/>
  <c r="K48" i="2" s="1"/>
  <c r="H55" i="2"/>
  <c r="Q55" i="2" s="1"/>
  <c r="H25" i="2"/>
  <c r="Z25" i="2" s="1"/>
  <c r="H38" i="2"/>
  <c r="Z38" i="2" s="1"/>
  <c r="H23" i="2"/>
  <c r="T23" i="2" s="1"/>
  <c r="H24" i="2"/>
  <c r="Z24" i="2" s="1"/>
  <c r="H33" i="2"/>
  <c r="K33" i="2" s="1"/>
  <c r="H93" i="2"/>
  <c r="K93" i="2" s="1"/>
  <c r="H82" i="2"/>
  <c r="H98" i="2"/>
  <c r="AC98" i="2" s="1"/>
  <c r="H21" i="2"/>
  <c r="AC21" i="2" s="1"/>
  <c r="H36" i="2"/>
  <c r="T36" i="2" s="1"/>
  <c r="H43" i="2"/>
  <c r="Z43" i="2" s="1"/>
  <c r="H49" i="2"/>
  <c r="Z49" i="2" s="1"/>
  <c r="H18" i="2"/>
  <c r="T18" i="2" s="1"/>
  <c r="H80" i="2"/>
  <c r="H90" i="2"/>
  <c r="H70" i="2"/>
  <c r="Q70" i="2" s="1"/>
  <c r="H19" i="2"/>
  <c r="Z19" i="2" s="1"/>
  <c r="H47" i="2"/>
  <c r="K47" i="2" s="1"/>
  <c r="H62" i="2"/>
  <c r="T62" i="2" s="1"/>
  <c r="H45" i="2"/>
  <c r="AC45" i="2" s="1"/>
  <c r="H12" i="2"/>
  <c r="AC12" i="2" s="1"/>
  <c r="H76" i="2"/>
  <c r="Z76" i="2" s="1"/>
  <c r="H15" i="2"/>
  <c r="Z15" i="2" s="1"/>
  <c r="H85" i="2"/>
  <c r="Z85" i="2" s="1"/>
  <c r="H20" i="2"/>
  <c r="Z20" i="2" s="1"/>
  <c r="H97" i="2"/>
  <c r="Z97" i="2" s="1"/>
  <c r="H41" i="2"/>
  <c r="Q41" i="2" s="1"/>
  <c r="H54" i="2"/>
  <c r="Z54" i="2" s="1"/>
  <c r="H68" i="2"/>
  <c r="AC68" i="2" s="1"/>
  <c r="H86" i="2"/>
  <c r="Q86" i="2" s="1"/>
  <c r="H37" i="2"/>
  <c r="W37" i="2" s="1"/>
  <c r="H57" i="2"/>
  <c r="AC57" i="2" s="1"/>
  <c r="H87" i="2"/>
  <c r="K87" i="2" s="1"/>
  <c r="H74" i="2"/>
  <c r="N74" i="2" s="1"/>
  <c r="H28" i="2"/>
  <c r="Z28" i="2" s="1"/>
  <c r="H66" i="2"/>
  <c r="K66" i="2" s="1"/>
  <c r="H51" i="2"/>
  <c r="N51" i="2" s="1"/>
  <c r="H50" i="2"/>
  <c r="T50" i="2" s="1"/>
  <c r="H32" i="2"/>
  <c r="AC32" i="2" s="1"/>
  <c r="H78" i="2"/>
  <c r="N78" i="2" s="1"/>
  <c r="H79" i="2"/>
  <c r="W79" i="2" s="1"/>
  <c r="H26" i="2"/>
  <c r="AC26" i="2" s="1"/>
  <c r="H35" i="2"/>
  <c r="Z35" i="2" s="1"/>
  <c r="H56" i="2"/>
  <c r="Z56" i="2" s="1"/>
  <c r="H31" i="2"/>
  <c r="Z31" i="2" s="1"/>
  <c r="H39" i="2"/>
  <c r="W39" i="2" s="1"/>
  <c r="H81" i="2"/>
  <c r="H75" i="2"/>
  <c r="Q75" i="2" s="1"/>
  <c r="T42" i="2" l="1"/>
  <c r="AC42" i="2"/>
  <c r="W63" i="2"/>
  <c r="K63" i="2"/>
  <c r="T63" i="2"/>
  <c r="Q63" i="2"/>
  <c r="Z63" i="2"/>
  <c r="N63" i="2"/>
  <c r="AC63" i="2"/>
  <c r="Z42" i="2"/>
  <c r="N42" i="2"/>
  <c r="Z64" i="2"/>
  <c r="N64" i="2"/>
  <c r="W64" i="2"/>
  <c r="K64" i="2"/>
  <c r="AC64" i="2"/>
  <c r="Q64" i="2"/>
  <c r="T64" i="2"/>
  <c r="K42" i="2"/>
  <c r="AC65" i="2"/>
  <c r="Q65" i="2"/>
  <c r="K65" i="2"/>
  <c r="Z65" i="2"/>
  <c r="N65" i="2"/>
  <c r="W65" i="2"/>
  <c r="T65" i="2"/>
  <c r="AC46" i="2"/>
  <c r="AC27" i="2"/>
  <c r="K27" i="2"/>
  <c r="N27" i="2"/>
  <c r="W27" i="2"/>
  <c r="Q27" i="2"/>
  <c r="T27" i="2"/>
  <c r="Z40" i="2"/>
  <c r="Q40" i="2"/>
  <c r="W40" i="2"/>
  <c r="N40" i="2"/>
  <c r="AC40" i="2"/>
  <c r="T40" i="2"/>
  <c r="K40" i="2"/>
  <c r="N46" i="2"/>
  <c r="N23" i="2"/>
  <c r="T78" i="2"/>
  <c r="AC23" i="2"/>
  <c r="K23" i="2"/>
  <c r="Z23" i="2"/>
  <c r="K46" i="2"/>
  <c r="W23" i="2"/>
  <c r="T46" i="2"/>
  <c r="N24" i="2"/>
  <c r="W46" i="2"/>
  <c r="W36" i="2"/>
  <c r="K34" i="2"/>
  <c r="Q46" i="2"/>
  <c r="K36" i="2"/>
  <c r="Q23" i="2"/>
  <c r="Q38" i="2"/>
  <c r="Q49" i="2"/>
  <c r="Q34" i="2"/>
  <c r="AC43" i="2"/>
  <c r="N43" i="2"/>
  <c r="AC34" i="2"/>
  <c r="K41" i="2"/>
  <c r="W41" i="2"/>
  <c r="N62" i="2"/>
  <c r="Q54" i="2"/>
  <c r="N47" i="2"/>
  <c r="Q97" i="2"/>
  <c r="K26" i="2"/>
  <c r="T26" i="2"/>
  <c r="AC28" i="2"/>
  <c r="Q87" i="2"/>
  <c r="Z36" i="2"/>
  <c r="Z87" i="2"/>
  <c r="K45" i="2"/>
  <c r="Z45" i="2"/>
  <c r="Q28" i="2"/>
  <c r="AC22" i="2"/>
  <c r="W35" i="2"/>
  <c r="N35" i="2"/>
  <c r="Q33" i="2"/>
  <c r="T67" i="2"/>
  <c r="Q22" i="2"/>
  <c r="T70" i="2"/>
  <c r="W32" i="2"/>
  <c r="K49" i="2"/>
  <c r="Q35" i="2"/>
  <c r="K54" i="2"/>
  <c r="N33" i="2"/>
  <c r="W45" i="2"/>
  <c r="Z33" i="2"/>
  <c r="AC25" i="2"/>
  <c r="Z22" i="2"/>
  <c r="T49" i="2"/>
  <c r="T54" i="2"/>
  <c r="N28" i="2"/>
  <c r="T33" i="2"/>
  <c r="Q45" i="2"/>
  <c r="N22" i="2"/>
  <c r="AC33" i="2"/>
  <c r="Z67" i="2"/>
  <c r="K35" i="2"/>
  <c r="W49" i="2"/>
  <c r="T35" i="2"/>
  <c r="N54" i="2"/>
  <c r="T28" i="2"/>
  <c r="W33" i="2"/>
  <c r="T45" i="2"/>
  <c r="T22" i="2"/>
  <c r="AC35" i="2"/>
  <c r="N49" i="2"/>
  <c r="W25" i="2"/>
  <c r="K28" i="2"/>
  <c r="N45" i="2"/>
  <c r="W22" i="2"/>
  <c r="Q67" i="2"/>
  <c r="AC49" i="2"/>
  <c r="K70" i="2"/>
  <c r="T25" i="2"/>
  <c r="K37" i="2"/>
  <c r="W28" i="2"/>
  <c r="Z98" i="2"/>
  <c r="AC54" i="2"/>
  <c r="W54" i="2"/>
  <c r="Z37" i="2"/>
  <c r="Z21" i="2"/>
  <c r="K62" i="2"/>
  <c r="Q62" i="2"/>
  <c r="Q57" i="2"/>
  <c r="W21" i="2"/>
  <c r="Q19" i="2"/>
  <c r="N19" i="2"/>
  <c r="T57" i="2"/>
  <c r="Z32" i="2"/>
  <c r="Q93" i="2"/>
  <c r="N57" i="2"/>
  <c r="K21" i="2"/>
  <c r="K19" i="2"/>
  <c r="T38" i="2"/>
  <c r="N38" i="2"/>
  <c r="Q20" i="2"/>
  <c r="W19" i="2"/>
  <c r="T19" i="2"/>
  <c r="W38" i="2"/>
  <c r="N21" i="2"/>
  <c r="K38" i="2"/>
  <c r="Q21" i="2"/>
  <c r="N20" i="2"/>
  <c r="T20" i="2"/>
  <c r="W57" i="2"/>
  <c r="AC38" i="2"/>
  <c r="K57" i="2"/>
  <c r="T21" i="2"/>
  <c r="W20" i="2"/>
  <c r="AC19" i="2"/>
  <c r="K20" i="2"/>
  <c r="Q80" i="2"/>
  <c r="K80" i="2"/>
  <c r="AC82" i="2"/>
  <c r="K82" i="2"/>
  <c r="W81" i="2"/>
  <c r="K81" i="2"/>
  <c r="AC20" i="2"/>
  <c r="Z41" i="2"/>
  <c r="Z18" i="2"/>
  <c r="K78" i="2"/>
  <c r="Q78" i="2"/>
  <c r="AC18" i="2"/>
  <c r="AC79" i="2"/>
  <c r="T56" i="2"/>
  <c r="W18" i="2"/>
  <c r="N12" i="2"/>
  <c r="N66" i="2"/>
  <c r="K12" i="2"/>
  <c r="N56" i="2"/>
  <c r="Q44" i="2"/>
  <c r="Q68" i="2"/>
  <c r="N93" i="2"/>
  <c r="Q12" i="2"/>
  <c r="Z44" i="2"/>
  <c r="W56" i="2"/>
  <c r="K44" i="2"/>
  <c r="K18" i="2"/>
  <c r="T68" i="2"/>
  <c r="W93" i="2"/>
  <c r="AC44" i="2"/>
  <c r="K56" i="2"/>
  <c r="Q18" i="2"/>
  <c r="N68" i="2"/>
  <c r="T93" i="2"/>
  <c r="W12" i="2"/>
  <c r="W44" i="2"/>
  <c r="Q56" i="2"/>
  <c r="T44" i="2"/>
  <c r="N18" i="2"/>
  <c r="W68" i="2"/>
  <c r="W66" i="2"/>
  <c r="Z12" i="2"/>
  <c r="Z93" i="2"/>
  <c r="N85" i="2"/>
  <c r="Q66" i="2"/>
  <c r="T12" i="2"/>
  <c r="AC93" i="2"/>
  <c r="Q39" i="2"/>
  <c r="AC66" i="2"/>
  <c r="Z68" i="2"/>
  <c r="AC15" i="2"/>
  <c r="N50" i="2"/>
  <c r="K55" i="2"/>
  <c r="Z74" i="2"/>
  <c r="K75" i="2"/>
  <c r="N86" i="2"/>
  <c r="AC56" i="2"/>
  <c r="Z57" i="2"/>
  <c r="Q48" i="2"/>
  <c r="T79" i="2"/>
  <c r="Z80" i="2"/>
  <c r="AC48" i="2"/>
  <c r="N82" i="2"/>
  <c r="T51" i="2"/>
  <c r="T82" i="2"/>
  <c r="T48" i="2"/>
  <c r="Q74" i="2"/>
  <c r="N75" i="2"/>
  <c r="T66" i="2"/>
  <c r="Z66" i="2"/>
  <c r="W74" i="2"/>
  <c r="AC76" i="2"/>
  <c r="W75" i="2"/>
  <c r="K68" i="2"/>
  <c r="AC78" i="2"/>
  <c r="Z75" i="2"/>
  <c r="W78" i="2"/>
  <c r="T75" i="2"/>
  <c r="T55" i="2"/>
  <c r="K15" i="2"/>
  <c r="W50" i="2"/>
  <c r="Z50" i="2"/>
  <c r="AC55" i="2"/>
  <c r="Z86" i="2"/>
  <c r="Q50" i="2"/>
  <c r="AC50" i="2"/>
  <c r="Z55" i="2"/>
  <c r="W86" i="2"/>
  <c r="N55" i="2"/>
  <c r="T15" i="2"/>
  <c r="W15" i="2"/>
  <c r="AC39" i="2"/>
  <c r="Z78" i="2"/>
  <c r="AC75" i="2"/>
  <c r="T86" i="2"/>
  <c r="K39" i="2"/>
  <c r="N15" i="2"/>
  <c r="Z39" i="2"/>
  <c r="T39" i="2"/>
  <c r="Q15" i="2"/>
  <c r="N39" i="2"/>
  <c r="W55" i="2"/>
  <c r="K50" i="2"/>
  <c r="AC86" i="2"/>
  <c r="N48" i="2"/>
  <c r="N25" i="2"/>
  <c r="Q26" i="2"/>
  <c r="T41" i="2"/>
  <c r="Q51" i="2"/>
  <c r="W34" i="2"/>
  <c r="W62" i="2"/>
  <c r="Z48" i="2"/>
  <c r="Z51" i="2"/>
  <c r="AC41" i="2"/>
  <c r="AC67" i="2"/>
  <c r="AC62" i="2"/>
  <c r="AC74" i="2"/>
  <c r="AC80" i="2"/>
  <c r="Q82" i="2"/>
  <c r="K24" i="2"/>
  <c r="N41" i="2"/>
  <c r="W98" i="2"/>
  <c r="Z34" i="2"/>
  <c r="Z62" i="2"/>
  <c r="K74" i="2"/>
  <c r="AC81" i="2"/>
  <c r="W80" i="2"/>
  <c r="W48" i="2"/>
  <c r="Q43" i="2"/>
  <c r="T34" i="2"/>
  <c r="T24" i="2"/>
  <c r="K43" i="2"/>
  <c r="N37" i="2"/>
  <c r="T74" i="2"/>
  <c r="T81" i="2"/>
  <c r="Z82" i="2"/>
  <c r="Q25" i="2"/>
  <c r="W26" i="2"/>
  <c r="T43" i="2"/>
  <c r="Q32" i="2"/>
  <c r="T98" i="2"/>
  <c r="N67" i="2"/>
  <c r="Z26" i="2"/>
  <c r="AC24" i="2"/>
  <c r="Z70" i="2"/>
  <c r="T85" i="2"/>
  <c r="W82" i="2"/>
  <c r="W24" i="2"/>
  <c r="T31" i="2"/>
  <c r="Q24" i="2"/>
  <c r="K25" i="2"/>
  <c r="N26" i="2"/>
  <c r="W43" i="2"/>
  <c r="W70" i="2"/>
  <c r="W67" i="2"/>
  <c r="K76" i="2"/>
  <c r="N31" i="2"/>
  <c r="N36" i="2"/>
  <c r="Q37" i="2"/>
  <c r="W51" i="2"/>
  <c r="T47" i="2"/>
  <c r="N70" i="2"/>
  <c r="W87" i="2"/>
  <c r="AC36" i="2"/>
  <c r="AC87" i="2"/>
  <c r="AC70" i="2"/>
  <c r="K79" i="2"/>
  <c r="AC85" i="2"/>
  <c r="T76" i="2"/>
  <c r="T80" i="2"/>
  <c r="AC90" i="2"/>
  <c r="T90" i="2"/>
  <c r="K90" i="2"/>
  <c r="Z90" i="2"/>
  <c r="Q90" i="2"/>
  <c r="W90" i="2"/>
  <c r="N90" i="2"/>
  <c r="K31" i="2"/>
  <c r="Q36" i="2"/>
  <c r="W47" i="2"/>
  <c r="W97" i="2"/>
  <c r="N98" i="2"/>
  <c r="T87" i="2"/>
  <c r="AC97" i="2"/>
  <c r="AC37" i="2"/>
  <c r="Z47" i="2"/>
  <c r="N79" i="2"/>
  <c r="Z81" i="2"/>
  <c r="W85" i="2"/>
  <c r="Q76" i="2"/>
  <c r="N80" i="2"/>
  <c r="W31" i="2"/>
  <c r="K32" i="2"/>
  <c r="Q47" i="2"/>
  <c r="T97" i="2"/>
  <c r="Q98" i="2"/>
  <c r="N87" i="2"/>
  <c r="K97" i="2"/>
  <c r="AC47" i="2"/>
  <c r="AC31" i="2"/>
  <c r="Q79" i="2"/>
  <c r="Q81" i="2"/>
  <c r="Q85" i="2"/>
  <c r="N76" i="2"/>
  <c r="Q31" i="2"/>
  <c r="T37" i="2"/>
  <c r="K51" i="2"/>
  <c r="N32" i="2"/>
  <c r="N97" i="2"/>
  <c r="K98" i="2"/>
  <c r="AC51" i="2"/>
  <c r="Z79" i="2"/>
  <c r="N81" i="2"/>
  <c r="W76" i="2"/>
  <c r="T32" i="2"/>
</calcChain>
</file>

<file path=xl/sharedStrings.xml><?xml version="1.0" encoding="utf-8"?>
<sst xmlns="http://schemas.openxmlformats.org/spreadsheetml/2006/main" count="658" uniqueCount="194">
  <si>
    <t>Name of Agency/Division/Ministry: LGED/LGD/LGRD&amp;C</t>
  </si>
  <si>
    <t>Unit</t>
  </si>
  <si>
    <t>Cost</t>
  </si>
  <si>
    <t>Total</t>
  </si>
  <si>
    <t>GOB 
(FE)</t>
  </si>
  <si>
    <t>PA</t>
  </si>
  <si>
    <t>GOB (FE)</t>
  </si>
  <si>
    <t>RPA</t>
  </si>
  <si>
    <t>DPA</t>
  </si>
  <si>
    <t>Through GOB</t>
  </si>
  <si>
    <t>SP Acc.</t>
  </si>
  <si>
    <t>GOB</t>
  </si>
  <si>
    <t>(A) Revenue Component</t>
  </si>
  <si>
    <t>Pay of Officer:</t>
  </si>
  <si>
    <t>Allowances:</t>
  </si>
  <si>
    <t>L.S</t>
  </si>
  <si>
    <t>Festival Allowance</t>
  </si>
  <si>
    <t>Medical Allowance</t>
  </si>
  <si>
    <t>Tiffin Allowance</t>
  </si>
  <si>
    <t>Conveyance Allowance</t>
  </si>
  <si>
    <t>Educational Allowance</t>
  </si>
  <si>
    <t>Supplies and Services:</t>
  </si>
  <si>
    <t>Telephone</t>
  </si>
  <si>
    <t>Registration Fee</t>
  </si>
  <si>
    <t>Electricity</t>
  </si>
  <si>
    <t>Gas and Fuel</t>
  </si>
  <si>
    <t xml:space="preserve">Consultancy </t>
  </si>
  <si>
    <t>Others</t>
  </si>
  <si>
    <t>Repair, Maintenance and Rehabilitation</t>
  </si>
  <si>
    <t>Furniture</t>
  </si>
  <si>
    <t>Total Revenue Component: A</t>
  </si>
  <si>
    <t>(B) Capital Component</t>
  </si>
  <si>
    <t>Acquisition of Assets</t>
  </si>
  <si>
    <t>Motor Vehicle</t>
  </si>
  <si>
    <t>Land Acquisition &amp; Resettlement (Compensation for Land, structure &amp; other assets including re-location, transitional training, vulnerable, documentation, monitoring, mitigation capacity measures &amp; all other cost related to address ADB Safeguard issues)</t>
  </si>
  <si>
    <t>Construction of Works</t>
  </si>
  <si>
    <t>Bridges</t>
  </si>
  <si>
    <t>m</t>
  </si>
  <si>
    <t>Drainage &amp; Flood Control</t>
  </si>
  <si>
    <t>Loan &amp; Advance</t>
  </si>
  <si>
    <t xml:space="preserve"> </t>
  </si>
  <si>
    <t>Interest  during Implementation</t>
  </si>
  <si>
    <t>Total Capital Component: B</t>
  </si>
  <si>
    <t>Total (A+B)</t>
  </si>
  <si>
    <t>(C) Physical Contingency</t>
  </si>
  <si>
    <t>(D) Price Contingency</t>
  </si>
  <si>
    <t>Grand Total (A+B+C+D)</t>
  </si>
  <si>
    <t>Year wise Financial and Physical Target Plan</t>
  </si>
  <si>
    <t>Economic Code</t>
  </si>
  <si>
    <t>Economic Sub-Code</t>
  </si>
  <si>
    <t>Total Physical &amp; Financial Target</t>
  </si>
  <si>
    <t>Year-1</t>
  </si>
  <si>
    <t>Year-2</t>
  </si>
  <si>
    <t>Year-3</t>
  </si>
  <si>
    <t>Year-4</t>
  </si>
  <si>
    <t>Year-5</t>
  </si>
  <si>
    <t>Unit Cost</t>
  </si>
  <si>
    <t>Quantity</t>
  </si>
  <si>
    <t>Total Cost</t>
  </si>
  <si>
    <t>Weight</t>
  </si>
  <si>
    <t>Physical</t>
  </si>
  <si>
    <t>% of Item</t>
  </si>
  <si>
    <t>% of Project</t>
  </si>
  <si>
    <t>Furniture [Appendix-4(d)]</t>
  </si>
  <si>
    <t>Land Acquisition &amp; Resettlement            (Compensation for Land, structure &amp; other assets including re-location, transitional training, vulnerable, documentation, monitoring, mitigation capacity measures &amp; all other cost related to address ADB Safeguard issues)</t>
  </si>
  <si>
    <t>Drainage and flood control</t>
  </si>
  <si>
    <t>Name of Agency/Division/Ministry: LGED/LGD/LGRD&amp;Co</t>
  </si>
  <si>
    <t xml:space="preserve"> Unit</t>
  </si>
  <si>
    <t>Acre</t>
  </si>
  <si>
    <t>FY 2022-23</t>
  </si>
  <si>
    <t>FY 2023-24</t>
  </si>
  <si>
    <t>FY 2024-25</t>
  </si>
  <si>
    <t>FY 2025-26</t>
  </si>
  <si>
    <t>FY 2026-27</t>
  </si>
  <si>
    <t>Annexure-IV</t>
  </si>
  <si>
    <t>Financial Amount</t>
  </si>
  <si>
    <t>Detail Annual Phasing Cost</t>
  </si>
  <si>
    <t>Sub-Code Description (in detail)</t>
  </si>
  <si>
    <t xml:space="preserve"> Annexure-V (b)</t>
  </si>
  <si>
    <t>Through PD</t>
  </si>
  <si>
    <t>Through DP</t>
  </si>
  <si>
    <t>Own fund</t>
  </si>
  <si>
    <t>Detail Estimate Cost</t>
  </si>
  <si>
    <t>Annuxture-V (a)</t>
  </si>
  <si>
    <t>% of total Project cost</t>
  </si>
  <si>
    <t>(Taka in Lac)</t>
  </si>
  <si>
    <t>(Taka In Lac)</t>
  </si>
  <si>
    <t>9.0 Estimated Cost Summary</t>
  </si>
  <si>
    <t>Total Cost*</t>
  </si>
  <si>
    <t>Special Account*</t>
  </si>
  <si>
    <t>Qunt.</t>
  </si>
  <si>
    <t>Project Aid</t>
  </si>
  <si>
    <t>% of total project cost</t>
  </si>
  <si>
    <t>Financial Year-1</t>
  </si>
  <si>
    <t>Financial Year-2</t>
  </si>
  <si>
    <t>Financial Year-3</t>
  </si>
  <si>
    <t>Financial Year-4</t>
  </si>
  <si>
    <t>Financial Year-5</t>
  </si>
  <si>
    <t>GOB             (FE)</t>
  </si>
  <si>
    <t>Economic Sub Code Description (in detail)</t>
  </si>
  <si>
    <t>Total DPP Cost</t>
  </si>
  <si>
    <t>* DOSA, CONTASA, SAFE, Imprest etc.</t>
  </si>
  <si>
    <t>Est. Cost of Each Respective Item</t>
  </si>
  <si>
    <t>Total Project Cost</t>
  </si>
  <si>
    <t>Weight of Each Item                                                  =</t>
  </si>
  <si>
    <t>Quantity of Item Targeted in Each Year</t>
  </si>
  <si>
    <t>Total Quantity of Respective Item for Whole Projecr Period</t>
  </si>
  <si>
    <t>X 100</t>
  </si>
  <si>
    <t>Weaight of Each Item x Phisical Percentage (%) of Item</t>
  </si>
  <si>
    <t>Physical Percentage (%) of Item                              =</t>
  </si>
  <si>
    <t>Physical Percentage (%) of Total Project                =</t>
  </si>
  <si>
    <t xml:space="preserve">Economic Sub-Code wise  Item Description </t>
  </si>
  <si>
    <t>* Column 6=(7+8+9+10+11+12+13)</t>
  </si>
  <si>
    <t>** DOSA, CONTASA, SAFE, Imprest, etc.</t>
  </si>
  <si>
    <t>Economic Sub-Code Description (in detail)</t>
  </si>
  <si>
    <t>SP Acc.*</t>
  </si>
  <si>
    <t>Economic. Code</t>
  </si>
  <si>
    <t>(Taka in lac)</t>
  </si>
  <si>
    <t>Financial Year-6</t>
  </si>
  <si>
    <t>Financial Year-7</t>
  </si>
  <si>
    <t>Year-6</t>
  </si>
  <si>
    <t>Year-7</t>
  </si>
  <si>
    <t>FY 2027-28</t>
  </si>
  <si>
    <t>FY 2028-29</t>
  </si>
  <si>
    <t xml:space="preserve">Others Structures </t>
  </si>
  <si>
    <t>Others Structures</t>
  </si>
  <si>
    <t>Others  Structures</t>
  </si>
  <si>
    <t>Name of the Project : Costal Towns Climate Resilience Project.</t>
  </si>
  <si>
    <t>Name of the Project : Coastal Towns Climate Resilience Project.</t>
  </si>
  <si>
    <t>Name of the Project:  Costal Towns Climate Resilience Project.</t>
  </si>
  <si>
    <t xml:space="preserve">Interest  during Implementation </t>
  </si>
  <si>
    <t>Stage-II</t>
  </si>
  <si>
    <t>Stage-I</t>
  </si>
  <si>
    <t>(a) Cyclone Shelters</t>
  </si>
  <si>
    <t>(b) Solid Waste Management</t>
  </si>
  <si>
    <t>(c) Green Space</t>
  </si>
  <si>
    <t>(d) Nature-Base Solution</t>
  </si>
  <si>
    <t>(e) Slum Improvement</t>
  </si>
  <si>
    <t>(a) Multipurpose Market</t>
  </si>
  <si>
    <t>(b) Bus Terminal</t>
  </si>
  <si>
    <t>(c) Water Body Restoration, Boat Landing Station, Public Toilet/WashBlock/ Bus Bay/Poltun etc.</t>
  </si>
  <si>
    <r>
      <rPr>
        <sz val="9"/>
        <rFont val="Arial Narrow"/>
        <family val="2"/>
      </rPr>
      <t>(c)</t>
    </r>
    <r>
      <rPr>
        <sz val="7"/>
        <rFont val="Arial Narrow"/>
        <family val="2"/>
      </rPr>
      <t xml:space="preserve"> Water Body Restoration, Boat Landing Station, Public Toilet/WashBlock/ Bus Bay/Poltun etc.</t>
    </r>
  </si>
  <si>
    <r>
      <rPr>
        <sz val="9"/>
        <rFont val="Arial Narrow"/>
        <family val="2"/>
      </rPr>
      <t xml:space="preserve">(c) </t>
    </r>
    <r>
      <rPr>
        <sz val="7"/>
        <rFont val="Arial Narrow"/>
        <family val="2"/>
      </rPr>
      <t>Water Body Restoration, Boat Landing Station, Public Toilet/WashBlock/ Bus Bay/Poltun etc.</t>
    </r>
  </si>
  <si>
    <r>
      <t xml:space="preserve">(c) </t>
    </r>
    <r>
      <rPr>
        <sz val="7"/>
        <rFont val="Arial Narrow"/>
        <family val="2"/>
      </rPr>
      <t>Water Body Restoration, Boat Landing Station, Public Toilet/WashBlock/ Bus Bay/Poltun etc.</t>
    </r>
  </si>
  <si>
    <t>(a) Cyclone shelters</t>
  </si>
  <si>
    <t>Block Allocation</t>
  </si>
  <si>
    <t>Block Allocation (Commitment Charge)</t>
  </si>
  <si>
    <t xml:space="preserve">Sub Total </t>
  </si>
  <si>
    <t>Sub Total</t>
  </si>
  <si>
    <t>Nos.</t>
  </si>
  <si>
    <t>Month</t>
  </si>
  <si>
    <t>Nos</t>
  </si>
  <si>
    <t>Nos/Set</t>
  </si>
  <si>
    <t>Km</t>
  </si>
  <si>
    <t>Charge Allowance</t>
  </si>
  <si>
    <t>Housing Rent Allowances</t>
  </si>
  <si>
    <t>Rest &amp; Recreation Allowance</t>
  </si>
  <si>
    <t>Bangla New Year Allowance</t>
  </si>
  <si>
    <t>Postage</t>
  </si>
  <si>
    <t>Others Stationery</t>
  </si>
  <si>
    <t>Honorarium / Remuneration</t>
  </si>
  <si>
    <t>PM</t>
  </si>
  <si>
    <t>Survey</t>
  </si>
  <si>
    <t>Basic Pay (Officer)</t>
  </si>
  <si>
    <t>Basic Pay (Employee)</t>
  </si>
  <si>
    <t>Pay of Empolyee:</t>
  </si>
  <si>
    <t>Pay of Employee:</t>
  </si>
  <si>
    <t>Mobile/Cell  Phone Allowance</t>
  </si>
  <si>
    <t>Other Allowance</t>
  </si>
  <si>
    <t>Seminar &amp; Conference Expenses</t>
  </si>
  <si>
    <t>Advertising Expenses</t>
  </si>
  <si>
    <t>Audio -VDO/Film Production</t>
  </si>
  <si>
    <t>Publications</t>
  </si>
  <si>
    <t>Out sourcing</t>
  </si>
  <si>
    <t>DomesticTraining</t>
  </si>
  <si>
    <t>Domestic Travel Expenses</t>
  </si>
  <si>
    <t>Domestic Trasfer Expenses</t>
  </si>
  <si>
    <t>ForeignTraining</t>
  </si>
  <si>
    <t>Petrol, Oil and Lubricants</t>
  </si>
  <si>
    <t>Computer Consumables</t>
  </si>
  <si>
    <t>Stamps &amp; Seals</t>
  </si>
  <si>
    <t>Computers and Accessories</t>
  </si>
  <si>
    <t>Computers and Accessories [Appendix-4(d)]</t>
  </si>
  <si>
    <t>Engineering and other Equipments</t>
  </si>
  <si>
    <t>Engineering and other Equipments                   [Appendix-4(b) and 4(c)]</t>
  </si>
  <si>
    <t>Computer</t>
  </si>
  <si>
    <t>Machinaries and Equipment</t>
  </si>
  <si>
    <t>Machinaris and Equipment</t>
  </si>
  <si>
    <t>Roads</t>
  </si>
  <si>
    <t>Jeep</t>
  </si>
  <si>
    <t>Double Cabin Pickup/ Carryboy</t>
  </si>
  <si>
    <t>Micro Bus</t>
  </si>
  <si>
    <t>Motor Cycle</t>
  </si>
  <si>
    <t>GOB               (FE)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</si>
</sst>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(* #,##0_);_(* \(#,##0\);_(* &quot;-&quot;??_);_(@_)"/>
    <numFmt numFmtId="165" formatCode="0.00_);\(0.00\)"/>
    <numFmt numFmtId="166" formatCode="_(* #,##0.000_);_(* \(#,##0.000\);_(* &quot;-&quot;??_);_(@_)"/>
    <numFmt numFmtId="167" formatCode="_(* #,##0.0000_);_(* \(#,##0.0000\);_(* &quot;-&quot;??_);_(@_)"/>
    <numFmt numFmtId="168" formatCode="0.0000"/>
    <numFmt numFmtId="169" formatCode="0.000"/>
    <numFmt numFmtId="170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i/>
      <sz val="8"/>
      <color theme="1"/>
      <name val="Arial Narrow"/>
      <family val="2"/>
    </font>
    <font>
      <b/>
      <sz val="8"/>
      <name val="Arial Narrow"/>
      <family val="2"/>
    </font>
    <font>
      <b/>
      <u/>
      <sz val="11"/>
      <color theme="1"/>
      <name val="Calibri"/>
      <family val="2"/>
      <scheme val="minor"/>
    </font>
    <font>
      <b/>
      <i/>
      <u/>
      <sz val="10"/>
      <name val="Arial Narrow"/>
      <family val="2"/>
    </font>
    <font>
      <b/>
      <i/>
      <u/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sz val="7"/>
      <name val="Arial Narrow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40">
    <xf numFmtId="0" fontId="0" fillId="0" borderId="0" xfId="0"/>
    <xf numFmtId="0" fontId="0" fillId="0" borderId="0" xfId="0" applyAlignment="1">
      <alignment horizontal="right"/>
    </xf>
    <xf numFmtId="0" fontId="4" fillId="2" borderId="0" xfId="2" applyFont="1" applyFill="1"/>
    <xf numFmtId="0" fontId="2" fillId="0" borderId="0" xfId="2"/>
    <xf numFmtId="0" fontId="5" fillId="0" borderId="0" xfId="2" applyFont="1" applyAlignment="1">
      <alignment vertical="top" wrapText="1"/>
    </xf>
    <xf numFmtId="0" fontId="2" fillId="0" borderId="0" xfId="2" applyAlignment="1">
      <alignment horizontal="center" vertical="top"/>
    </xf>
    <xf numFmtId="0" fontId="2" fillId="0" borderId="0" xfId="2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right"/>
    </xf>
    <xf numFmtId="0" fontId="0" fillId="0" borderId="1" xfId="0" applyBorder="1"/>
    <xf numFmtId="0" fontId="8" fillId="0" borderId="1" xfId="2" applyFont="1" applyBorder="1" applyAlignment="1">
      <alignment horizontal="left" vertical="top"/>
    </xf>
    <xf numFmtId="0" fontId="6" fillId="0" borderId="1" xfId="2" applyFont="1" applyBorder="1" applyAlignment="1">
      <alignment horizontal="right" vertical="top"/>
    </xf>
    <xf numFmtId="43" fontId="6" fillId="0" borderId="1" xfId="2" applyNumberFormat="1" applyFont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8" fillId="0" borderId="1" xfId="2" applyFont="1" applyBorder="1" applyAlignment="1">
      <alignment horizontal="left" vertical="top" wrapText="1"/>
    </xf>
    <xf numFmtId="164" fontId="6" fillId="0" borderId="1" xfId="3" applyNumberFormat="1" applyFont="1" applyFill="1" applyBorder="1" applyAlignment="1">
      <alignment horizontal="right" vertical="top"/>
    </xf>
    <xf numFmtId="0" fontId="8" fillId="0" borderId="1" xfId="2" applyFont="1" applyBorder="1" applyAlignment="1">
      <alignment vertical="top" wrapText="1"/>
    </xf>
    <xf numFmtId="2" fontId="6" fillId="2" borderId="0" xfId="3" applyNumberFormat="1" applyFont="1" applyFill="1" applyBorder="1" applyAlignment="1">
      <alignment horizontal="center" vertical="top"/>
    </xf>
    <xf numFmtId="43" fontId="7" fillId="2" borderId="0" xfId="3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165" fontId="9" fillId="0" borderId="1" xfId="3" applyNumberFormat="1" applyFont="1" applyFill="1" applyBorder="1" applyAlignment="1">
      <alignment horizontal="right" vertical="center"/>
    </xf>
    <xf numFmtId="165" fontId="10" fillId="0" borderId="1" xfId="3" applyNumberFormat="1" applyFont="1" applyFill="1" applyBorder="1" applyAlignment="1">
      <alignment horizontal="right" vertical="top"/>
    </xf>
    <xf numFmtId="2" fontId="4" fillId="2" borderId="0" xfId="2" applyNumberFormat="1" applyFont="1" applyFill="1" applyAlignment="1">
      <alignment horizontal="center"/>
    </xf>
    <xf numFmtId="165" fontId="9" fillId="0" borderId="1" xfId="3" applyNumberFormat="1" applyFont="1" applyFill="1" applyBorder="1" applyAlignment="1">
      <alignment horizontal="right" vertical="top"/>
    </xf>
    <xf numFmtId="0" fontId="12" fillId="2" borderId="0" xfId="2" applyFont="1" applyFill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2" fontId="9" fillId="0" borderId="0" xfId="3" applyNumberFormat="1" applyFont="1" applyFill="1" applyBorder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5" fillId="0" borderId="0" xfId="4" applyFont="1" applyAlignment="1">
      <alignment horizontal="left" vertical="top" wrapText="1"/>
    </xf>
    <xf numFmtId="0" fontId="16" fillId="0" borderId="1" xfId="4" applyFont="1" applyBorder="1" applyAlignment="1">
      <alignment horizontal="center" vertical="top"/>
    </xf>
    <xf numFmtId="0" fontId="16" fillId="0" borderId="1" xfId="4" applyFont="1" applyBorder="1"/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0" fontId="16" fillId="0" borderId="1" xfId="4" applyFont="1" applyBorder="1" applyAlignment="1">
      <alignment vertical="top" wrapText="1"/>
    </xf>
    <xf numFmtId="43" fontId="16" fillId="0" borderId="1" xfId="4" applyNumberFormat="1" applyFont="1" applyBorder="1" applyAlignment="1">
      <alignment vertical="center"/>
    </xf>
    <xf numFmtId="43" fontId="16" fillId="0" borderId="1" xfId="5" applyFont="1" applyFill="1" applyBorder="1" applyAlignment="1">
      <alignment horizontal="left" vertical="center"/>
    </xf>
    <xf numFmtId="166" fontId="16" fillId="0" borderId="1" xfId="5" applyNumberFormat="1" applyFont="1" applyFill="1" applyBorder="1" applyAlignment="1">
      <alignment vertical="center"/>
    </xf>
    <xf numFmtId="43" fontId="16" fillId="0" borderId="1" xfId="5" applyFont="1" applyFill="1" applyBorder="1" applyAlignment="1">
      <alignment vertical="center"/>
    </xf>
    <xf numFmtId="0" fontId="18" fillId="0" borderId="1" xfId="4" applyFont="1" applyBorder="1" applyAlignment="1">
      <alignment vertical="top" wrapText="1"/>
    </xf>
    <xf numFmtId="43" fontId="18" fillId="0" borderId="1" xfId="4" applyNumberFormat="1" applyFont="1" applyBorder="1" applyAlignment="1">
      <alignment vertical="center"/>
    </xf>
    <xf numFmtId="166" fontId="16" fillId="0" borderId="1" xfId="4" applyNumberFormat="1" applyFont="1" applyBorder="1" applyAlignment="1">
      <alignment vertical="center"/>
    </xf>
    <xf numFmtId="0" fontId="18" fillId="0" borderId="1" xfId="4" applyFont="1" applyBorder="1" applyAlignment="1">
      <alignment horizontal="left" vertical="top" wrapText="1"/>
    </xf>
    <xf numFmtId="0" fontId="16" fillId="0" borderId="1" xfId="2" applyFont="1" applyBorder="1" applyAlignment="1">
      <alignment horizontal="center" vertical="top"/>
    </xf>
    <xf numFmtId="0" fontId="16" fillId="0" borderId="1" xfId="2" applyFont="1" applyBorder="1" applyAlignment="1">
      <alignment horizontal="left" vertical="top" wrapText="1"/>
    </xf>
    <xf numFmtId="0" fontId="13" fillId="0" borderId="0" xfId="0" applyFont="1"/>
    <xf numFmtId="0" fontId="0" fillId="0" borderId="0" xfId="0" applyBorder="1"/>
    <xf numFmtId="165" fontId="6" fillId="0" borderId="1" xfId="3" applyNumberFormat="1" applyFont="1" applyFill="1" applyBorder="1" applyAlignment="1">
      <alignment horizontal="right" vertical="center"/>
    </xf>
    <xf numFmtId="0" fontId="12" fillId="2" borderId="0" xfId="2" applyFont="1" applyFill="1" applyAlignment="1">
      <alignment horizontal="left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vertical="top" wrapText="1"/>
    </xf>
    <xf numFmtId="43" fontId="8" fillId="0" borderId="0" xfId="3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/>
    </xf>
    <xf numFmtId="0" fontId="6" fillId="0" borderId="1" xfId="2" applyFont="1" applyFill="1" applyBorder="1" applyAlignment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43" fontId="20" fillId="0" borderId="0" xfId="3" applyFont="1" applyFill="1" applyBorder="1" applyAlignment="1">
      <alignment horizontal="center" vertical="center"/>
    </xf>
    <xf numFmtId="0" fontId="15" fillId="0" borderId="0" xfId="4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21" fillId="0" borderId="0" xfId="0" applyFont="1"/>
    <xf numFmtId="0" fontId="3" fillId="0" borderId="0" xfId="2" applyFont="1" applyAlignment="1">
      <alignment vertical="center"/>
    </xf>
    <xf numFmtId="43" fontId="18" fillId="0" borderId="1" xfId="5" applyFont="1" applyFill="1" applyBorder="1" applyAlignment="1">
      <alignment horizontal="left" vertical="center"/>
    </xf>
    <xf numFmtId="43" fontId="18" fillId="0" borderId="1" xfId="5" applyFont="1" applyFill="1" applyBorder="1" applyAlignment="1">
      <alignment vertical="center"/>
    </xf>
    <xf numFmtId="166" fontId="18" fillId="0" borderId="1" xfId="5" applyNumberFormat="1" applyFont="1" applyFill="1" applyBorder="1" applyAlignment="1">
      <alignment vertical="center"/>
    </xf>
    <xf numFmtId="2" fontId="9" fillId="0" borderId="1" xfId="3" applyNumberFormat="1" applyFont="1" applyFill="1" applyBorder="1" applyAlignment="1">
      <alignment horizontal="right" vertical="center"/>
    </xf>
    <xf numFmtId="0" fontId="18" fillId="0" borderId="1" xfId="4" applyNumberFormat="1" applyFont="1" applyBorder="1" applyAlignment="1">
      <alignment vertical="center"/>
    </xf>
    <xf numFmtId="2" fontId="18" fillId="0" borderId="1" xfId="4" applyNumberFormat="1" applyFont="1" applyBorder="1" applyAlignment="1">
      <alignment vertical="center" shrinkToFit="1"/>
    </xf>
    <xf numFmtId="2" fontId="18" fillId="0" borderId="1" xfId="4" applyNumberFormat="1" applyFont="1" applyBorder="1" applyAlignment="1">
      <alignment vertical="center"/>
    </xf>
    <xf numFmtId="0" fontId="16" fillId="0" borderId="1" xfId="4" applyNumberFormat="1" applyFont="1" applyBorder="1" applyAlignment="1">
      <alignment vertical="center"/>
    </xf>
    <xf numFmtId="166" fontId="18" fillId="0" borderId="1" xfId="4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top"/>
    </xf>
    <xf numFmtId="0" fontId="16" fillId="0" borderId="0" xfId="4" applyFont="1" applyBorder="1" applyAlignment="1">
      <alignment horizontal="center" vertical="top"/>
    </xf>
    <xf numFmtId="43" fontId="18" fillId="0" borderId="0" xfId="4" applyNumberFormat="1" applyFont="1" applyBorder="1" applyAlignment="1">
      <alignment vertical="center"/>
    </xf>
    <xf numFmtId="0" fontId="16" fillId="0" borderId="0" xfId="4" applyFont="1" applyBorder="1" applyAlignment="1">
      <alignment horizontal="center" vertical="center"/>
    </xf>
    <xf numFmtId="167" fontId="16" fillId="0" borderId="0" xfId="5" applyNumberFormat="1" applyFont="1" applyFill="1" applyBorder="1" applyAlignment="1">
      <alignment vertical="center"/>
    </xf>
    <xf numFmtId="43" fontId="18" fillId="0" borderId="0" xfId="5" applyFont="1" applyFill="1" applyBorder="1" applyAlignment="1">
      <alignment horizontal="left" vertical="center"/>
    </xf>
    <xf numFmtId="166" fontId="18" fillId="0" borderId="0" xfId="5" applyNumberFormat="1" applyFont="1" applyFill="1" applyBorder="1" applyAlignment="1">
      <alignment vertical="center"/>
    </xf>
    <xf numFmtId="0" fontId="18" fillId="0" borderId="0" xfId="4" applyNumberFormat="1" applyFont="1" applyBorder="1" applyAlignment="1">
      <alignment vertical="center"/>
    </xf>
    <xf numFmtId="43" fontId="18" fillId="0" borderId="0" xfId="5" applyFont="1" applyFill="1" applyBorder="1" applyAlignment="1">
      <alignment vertical="center"/>
    </xf>
    <xf numFmtId="43" fontId="16" fillId="0" borderId="0" xfId="4" applyNumberFormat="1" applyFont="1" applyBorder="1" applyAlignment="1">
      <alignment vertical="center"/>
    </xf>
    <xf numFmtId="43" fontId="16" fillId="0" borderId="0" xfId="5" applyFont="1" applyFill="1" applyBorder="1" applyAlignment="1">
      <alignment vertical="center"/>
    </xf>
    <xf numFmtId="0" fontId="16" fillId="0" borderId="0" xfId="4" applyFont="1" applyBorder="1" applyAlignment="1">
      <alignment horizontal="left" vertical="center"/>
    </xf>
    <xf numFmtId="43" fontId="18" fillId="0" borderId="0" xfId="4" applyNumberFormat="1" applyFont="1" applyBorder="1" applyAlignment="1">
      <alignment horizontal="left" vertical="center"/>
    </xf>
    <xf numFmtId="0" fontId="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 wrapText="1"/>
    </xf>
    <xf numFmtId="0" fontId="16" fillId="0" borderId="1" xfId="4" applyFont="1" applyBorder="1" applyAlignment="1">
      <alignment horizontal="justify" vertical="top" wrapText="1"/>
    </xf>
    <xf numFmtId="0" fontId="22" fillId="0" borderId="0" xfId="2" applyFont="1" applyAlignment="1">
      <alignment horizontal="center"/>
    </xf>
    <xf numFmtId="0" fontId="25" fillId="0" borderId="0" xfId="2" applyFont="1" applyAlignment="1">
      <alignment horizontal="left" vertical="center"/>
    </xf>
    <xf numFmtId="43" fontId="6" fillId="0" borderId="0" xfId="2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top"/>
    </xf>
    <xf numFmtId="168" fontId="6" fillId="2" borderId="0" xfId="3" applyNumberFormat="1" applyFont="1" applyFill="1" applyBorder="1" applyAlignment="1">
      <alignment horizontal="center" vertical="center"/>
    </xf>
    <xf numFmtId="168" fontId="6" fillId="0" borderId="0" xfId="2" applyNumberFormat="1" applyFont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/>
    </xf>
    <xf numFmtId="2" fontId="6" fillId="2" borderId="0" xfId="3" applyNumberFormat="1" applyFont="1" applyFill="1" applyBorder="1" applyAlignment="1">
      <alignment horizontal="center" vertical="center"/>
    </xf>
    <xf numFmtId="2" fontId="6" fillId="2" borderId="0" xfId="3" applyNumberFormat="1" applyFont="1" applyFill="1" applyBorder="1" applyAlignment="1">
      <alignment horizontal="center" vertical="center" wrapText="1"/>
    </xf>
    <xf numFmtId="2" fontId="8" fillId="0" borderId="0" xfId="3" applyNumberFormat="1" applyFont="1" applyFill="1" applyBorder="1" applyAlignment="1">
      <alignment horizontal="center" vertical="top"/>
    </xf>
    <xf numFmtId="43" fontId="8" fillId="0" borderId="0" xfId="3" applyFont="1" applyFill="1" applyBorder="1" applyAlignment="1">
      <alignment horizontal="center" vertical="top"/>
    </xf>
    <xf numFmtId="2" fontId="9" fillId="2" borderId="0" xfId="3" applyNumberFormat="1" applyFont="1" applyFill="1" applyBorder="1" applyAlignment="1">
      <alignment horizontal="center" vertical="top"/>
    </xf>
    <xf numFmtId="43" fontId="6" fillId="0" borderId="0" xfId="3" applyFont="1" applyFill="1" applyBorder="1" applyAlignment="1">
      <alignment vertical="center"/>
    </xf>
    <xf numFmtId="43" fontId="8" fillId="0" borderId="0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27" fillId="0" borderId="0" xfId="0" applyFont="1" applyFill="1"/>
    <xf numFmtId="0" fontId="28" fillId="0" borderId="0" xfId="2" applyFont="1" applyFill="1"/>
    <xf numFmtId="2" fontId="4" fillId="2" borderId="0" xfId="2" applyNumberFormat="1" applyFont="1" applyFill="1" applyAlignment="1">
      <alignment horizontal="center" vertical="center"/>
    </xf>
    <xf numFmtId="169" fontId="0" fillId="0" borderId="0" xfId="0" applyNumberFormat="1"/>
    <xf numFmtId="2" fontId="0" fillId="0" borderId="0" xfId="0" applyNumberFormat="1"/>
    <xf numFmtId="0" fontId="9" fillId="0" borderId="1" xfId="3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6" fillId="0" borderId="1" xfId="2" applyFont="1" applyFill="1" applyBorder="1" applyAlignment="1">
      <alignment horizontal="center" vertical="top"/>
    </xf>
    <xf numFmtId="0" fontId="16" fillId="0" borderId="1" xfId="2" applyFont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top"/>
    </xf>
    <xf numFmtId="0" fontId="30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16" fillId="0" borderId="5" xfId="2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/>
    </xf>
    <xf numFmtId="0" fontId="31" fillId="0" borderId="0" xfId="0" applyFont="1"/>
    <xf numFmtId="0" fontId="31" fillId="0" borderId="1" xfId="0" applyFont="1" applyBorder="1"/>
    <xf numFmtId="0" fontId="18" fillId="0" borderId="1" xfId="2" applyFont="1" applyBorder="1" applyAlignment="1">
      <alignment horizontal="left" vertical="top"/>
    </xf>
    <xf numFmtId="0" fontId="16" fillId="0" borderId="1" xfId="2" applyFont="1" applyBorder="1" applyAlignment="1">
      <alignment horizontal="right" vertical="top"/>
    </xf>
    <xf numFmtId="2" fontId="16" fillId="0" borderId="1" xfId="3" applyNumberFormat="1" applyFont="1" applyFill="1" applyBorder="1" applyAlignment="1">
      <alignment vertical="center"/>
    </xf>
    <xf numFmtId="0" fontId="18" fillId="0" borderId="1" xfId="2" applyFont="1" applyBorder="1" applyAlignment="1">
      <alignment horizontal="left" vertical="top" wrapText="1"/>
    </xf>
    <xf numFmtId="164" fontId="16" fillId="0" borderId="1" xfId="3" applyNumberFormat="1" applyFont="1" applyFill="1" applyBorder="1" applyAlignment="1">
      <alignment horizontal="center" vertical="center"/>
    </xf>
    <xf numFmtId="2" fontId="16" fillId="0" borderId="1" xfId="2" applyNumberFormat="1" applyFont="1" applyBorder="1" applyAlignment="1">
      <alignment vertical="center" wrapText="1"/>
    </xf>
    <xf numFmtId="0" fontId="18" fillId="0" borderId="1" xfId="2" applyFont="1" applyBorder="1" applyAlignment="1">
      <alignment vertical="top" wrapText="1"/>
    </xf>
    <xf numFmtId="164" fontId="16" fillId="0" borderId="1" xfId="3" applyNumberFormat="1" applyFont="1" applyFill="1" applyBorder="1" applyAlignment="1">
      <alignment horizontal="right" vertical="top"/>
    </xf>
    <xf numFmtId="0" fontId="16" fillId="0" borderId="1" xfId="2" applyFont="1" applyBorder="1" applyAlignment="1">
      <alignment horizontal="center" vertical="top" wrapText="1"/>
    </xf>
    <xf numFmtId="0" fontId="18" fillId="0" borderId="1" xfId="2" applyFont="1" applyBorder="1" applyAlignment="1">
      <alignment horizontal="left" vertical="center" wrapText="1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top"/>
    </xf>
    <xf numFmtId="43" fontId="0" fillId="0" borderId="0" xfId="0" applyNumberFormat="1"/>
    <xf numFmtId="0" fontId="16" fillId="0" borderId="1" xfId="2" applyFont="1" applyBorder="1" applyAlignment="1">
      <alignment vertical="top"/>
    </xf>
    <xf numFmtId="43" fontId="16" fillId="0" borderId="1" xfId="2" applyNumberFormat="1" applyFont="1" applyBorder="1" applyAlignment="1">
      <alignment vertical="top"/>
    </xf>
    <xf numFmtId="0" fontId="32" fillId="0" borderId="1" xfId="2" applyFont="1" applyFill="1" applyBorder="1" applyAlignment="1">
      <alignment vertical="top"/>
    </xf>
    <xf numFmtId="0" fontId="4" fillId="2" borderId="0" xfId="2" applyFont="1" applyFill="1" applyAlignment="1"/>
    <xf numFmtId="0" fontId="16" fillId="0" borderId="1" xfId="3" applyNumberFormat="1" applyFont="1" applyFill="1" applyBorder="1" applyAlignment="1">
      <alignment vertical="top"/>
    </xf>
    <xf numFmtId="2" fontId="17" fillId="0" borderId="1" xfId="3" applyNumberFormat="1" applyFont="1" applyFill="1" applyBorder="1" applyAlignment="1">
      <alignment vertical="center"/>
    </xf>
    <xf numFmtId="1" fontId="16" fillId="0" borderId="1" xfId="3" applyNumberFormat="1" applyFont="1" applyFill="1" applyBorder="1" applyAlignment="1">
      <alignment vertical="center"/>
    </xf>
    <xf numFmtId="2" fontId="32" fillId="0" borderId="1" xfId="3" applyNumberFormat="1" applyFont="1" applyFill="1" applyBorder="1" applyAlignment="1">
      <alignment vertical="center"/>
    </xf>
    <xf numFmtId="2" fontId="4" fillId="2" borderId="0" xfId="2" applyNumberFormat="1" applyFont="1" applyFill="1" applyAlignment="1"/>
    <xf numFmtId="2" fontId="18" fillId="0" borderId="1" xfId="2" applyNumberFormat="1" applyFont="1" applyBorder="1" applyAlignment="1">
      <alignment vertical="center" wrapText="1"/>
    </xf>
    <xf numFmtId="0" fontId="16" fillId="0" borderId="1" xfId="2" applyNumberFormat="1" applyFont="1" applyBorder="1" applyAlignment="1">
      <alignment vertical="top" wrapText="1"/>
    </xf>
    <xf numFmtId="2" fontId="18" fillId="0" borderId="1" xfId="3" applyNumberFormat="1" applyFont="1" applyFill="1" applyBorder="1" applyAlignment="1">
      <alignment vertical="top"/>
    </xf>
    <xf numFmtId="2" fontId="18" fillId="0" borderId="1" xfId="3" applyNumberFormat="1" applyFont="1" applyFill="1" applyBorder="1" applyAlignment="1">
      <alignment vertical="center"/>
    </xf>
    <xf numFmtId="1" fontId="16" fillId="0" borderId="1" xfId="2" applyNumberFormat="1" applyFont="1" applyBorder="1" applyAlignment="1">
      <alignment vertical="center" wrapText="1"/>
    </xf>
    <xf numFmtId="2" fontId="33" fillId="0" borderId="1" xfId="2" applyNumberFormat="1" applyFont="1" applyFill="1" applyBorder="1" applyAlignment="1">
      <alignment vertical="center" wrapText="1"/>
    </xf>
    <xf numFmtId="2" fontId="34" fillId="0" borderId="1" xfId="2" applyNumberFormat="1" applyFont="1" applyBorder="1" applyAlignment="1">
      <alignment vertical="center" wrapText="1"/>
    </xf>
    <xf numFmtId="2" fontId="34" fillId="0" borderId="1" xfId="2" applyNumberFormat="1" applyFont="1" applyFill="1" applyBorder="1" applyAlignment="1">
      <alignment vertical="center" wrapText="1"/>
    </xf>
    <xf numFmtId="2" fontId="33" fillId="0" borderId="1" xfId="3" applyNumberFormat="1" applyFont="1" applyFill="1" applyBorder="1" applyAlignment="1">
      <alignment vertical="center"/>
    </xf>
    <xf numFmtId="2" fontId="34" fillId="0" borderId="1" xfId="3" applyNumberFormat="1" applyFont="1" applyFill="1" applyBorder="1" applyAlignment="1">
      <alignment vertical="center"/>
    </xf>
    <xf numFmtId="2" fontId="16" fillId="0" borderId="1" xfId="3" applyNumberFormat="1" applyFont="1" applyFill="1" applyBorder="1" applyAlignment="1">
      <alignment vertical="top"/>
    </xf>
    <xf numFmtId="1" fontId="16" fillId="0" borderId="1" xfId="3" applyNumberFormat="1" applyFont="1" applyFill="1" applyBorder="1" applyAlignment="1">
      <alignment vertical="top"/>
    </xf>
    <xf numFmtId="2" fontId="32" fillId="0" borderId="1" xfId="3" applyNumberFormat="1" applyFont="1" applyFill="1" applyBorder="1" applyAlignment="1">
      <alignment vertical="top"/>
    </xf>
    <xf numFmtId="0" fontId="16" fillId="0" borderId="4" xfId="2" applyFont="1" applyBorder="1" applyAlignment="1">
      <alignment vertical="center"/>
    </xf>
    <xf numFmtId="2" fontId="34" fillId="2" borderId="0" xfId="3" applyNumberFormat="1" applyFont="1" applyFill="1" applyBorder="1" applyAlignment="1">
      <alignment vertical="top"/>
    </xf>
    <xf numFmtId="0" fontId="16" fillId="0" borderId="1" xfId="3" applyNumberFormat="1" applyFont="1" applyFill="1" applyBorder="1" applyAlignment="1">
      <alignment vertical="center"/>
    </xf>
    <xf numFmtId="2" fontId="35" fillId="0" borderId="1" xfId="3" applyNumberFormat="1" applyFont="1" applyFill="1" applyBorder="1" applyAlignment="1">
      <alignment vertical="center"/>
    </xf>
    <xf numFmtId="0" fontId="18" fillId="0" borderId="4" xfId="2" applyFont="1" applyBorder="1" applyAlignment="1">
      <alignment vertical="center" wrapText="1"/>
    </xf>
    <xf numFmtId="2" fontId="16" fillId="0" borderId="1" xfId="3" applyNumberFormat="1" applyFont="1" applyFill="1" applyBorder="1" applyAlignment="1">
      <alignment vertical="center" wrapText="1"/>
    </xf>
    <xf numFmtId="2" fontId="17" fillId="0" borderId="1" xfId="3" applyNumberFormat="1" applyFont="1" applyFill="1" applyBorder="1" applyAlignment="1">
      <alignment vertical="center" wrapText="1"/>
    </xf>
    <xf numFmtId="43" fontId="16" fillId="0" borderId="4" xfId="2" applyNumberFormat="1" applyFont="1" applyBorder="1" applyAlignment="1">
      <alignment vertical="center"/>
    </xf>
    <xf numFmtId="43" fontId="16" fillId="0" borderId="4" xfId="2" applyNumberFormat="1" applyFont="1" applyBorder="1" applyAlignment="1">
      <alignment vertical="top"/>
    </xf>
    <xf numFmtId="2" fontId="17" fillId="0" borderId="1" xfId="3" applyNumberFormat="1" applyFont="1" applyFill="1" applyBorder="1" applyAlignment="1">
      <alignment vertical="top"/>
    </xf>
    <xf numFmtId="0" fontId="16" fillId="0" borderId="4" xfId="2" applyFont="1" applyBorder="1" applyAlignment="1">
      <alignment vertical="top"/>
    </xf>
    <xf numFmtId="1" fontId="17" fillId="0" borderId="1" xfId="3" applyNumberFormat="1" applyFont="1" applyFill="1" applyBorder="1" applyAlignment="1">
      <alignment vertical="center"/>
    </xf>
    <xf numFmtId="170" fontId="18" fillId="0" borderId="1" xfId="3" applyNumberFormat="1" applyFont="1" applyFill="1" applyBorder="1" applyAlignment="1">
      <alignment vertical="top"/>
    </xf>
    <xf numFmtId="170" fontId="16" fillId="0" borderId="1" xfId="3" applyNumberFormat="1" applyFont="1" applyFill="1" applyBorder="1" applyAlignment="1">
      <alignment vertical="top"/>
    </xf>
    <xf numFmtId="164" fontId="16" fillId="0" borderId="4" xfId="1" applyNumberFormat="1" applyFont="1" applyFill="1" applyBorder="1" applyAlignment="1">
      <alignment vertical="center"/>
    </xf>
    <xf numFmtId="2" fontId="35" fillId="0" borderId="1" xfId="3" applyNumberFormat="1" applyFont="1" applyFill="1" applyBorder="1" applyAlignment="1">
      <alignment vertical="top"/>
    </xf>
    <xf numFmtId="2" fontId="16" fillId="2" borderId="1" xfId="3" applyNumberFormat="1" applyFont="1" applyFill="1" applyBorder="1" applyAlignment="1">
      <alignment vertical="top"/>
    </xf>
    <xf numFmtId="43" fontId="16" fillId="0" borderId="1" xfId="0" applyNumberFormat="1" applyFont="1" applyBorder="1" applyAlignment="1">
      <alignment vertical="center"/>
    </xf>
    <xf numFmtId="2" fontId="4" fillId="2" borderId="0" xfId="2" applyNumberFormat="1" applyFont="1" applyFill="1" applyAlignment="1">
      <alignment vertical="center"/>
    </xf>
    <xf numFmtId="2" fontId="18" fillId="2" borderId="0" xfId="3" applyNumberFormat="1" applyFont="1" applyFill="1" applyBorder="1" applyAlignment="1">
      <alignment vertical="top"/>
    </xf>
    <xf numFmtId="2" fontId="34" fillId="0" borderId="1" xfId="3" applyNumberFormat="1" applyFont="1" applyFill="1" applyBorder="1" applyAlignment="1">
      <alignment vertical="top"/>
    </xf>
    <xf numFmtId="170" fontId="17" fillId="0" borderId="1" xfId="3" applyNumberFormat="1" applyFont="1" applyFill="1" applyBorder="1" applyAlignment="1">
      <alignment vertical="center"/>
    </xf>
    <xf numFmtId="2" fontId="16" fillId="2" borderId="1" xfId="3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right" vertical="center"/>
    </xf>
    <xf numFmtId="43" fontId="6" fillId="0" borderId="1" xfId="2" applyNumberFormat="1" applyFont="1" applyBorder="1" applyAlignment="1">
      <alignment horizontal="right" vertical="center" wrapText="1"/>
    </xf>
    <xf numFmtId="43" fontId="6" fillId="0" borderId="1" xfId="3" applyFont="1" applyFill="1" applyBorder="1" applyAlignment="1">
      <alignment horizontal="right" vertical="top"/>
    </xf>
    <xf numFmtId="43" fontId="6" fillId="0" borderId="1" xfId="3" applyFont="1" applyFill="1" applyBorder="1" applyAlignment="1">
      <alignment horizontal="right" vertical="center"/>
    </xf>
    <xf numFmtId="168" fontId="6" fillId="2" borderId="1" xfId="3" applyNumberFormat="1" applyFont="1" applyFill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 wrapText="1"/>
    </xf>
    <xf numFmtId="43" fontId="6" fillId="0" borderId="1" xfId="2" applyNumberFormat="1" applyFont="1" applyBorder="1" applyAlignment="1">
      <alignment horizontal="right" vertical="top" wrapText="1"/>
    </xf>
    <xf numFmtId="168" fontId="8" fillId="2" borderId="1" xfId="3" applyNumberFormat="1" applyFont="1" applyFill="1" applyBorder="1" applyAlignment="1">
      <alignment horizontal="right" vertical="center"/>
    </xf>
    <xf numFmtId="43" fontId="8" fillId="0" borderId="1" xfId="3" applyFont="1" applyFill="1" applyBorder="1" applyAlignment="1">
      <alignment horizontal="right" vertical="center"/>
    </xf>
    <xf numFmtId="2" fontId="6" fillId="2" borderId="1" xfId="3" applyNumberFormat="1" applyFont="1" applyFill="1" applyBorder="1" applyAlignment="1">
      <alignment horizontal="right" vertical="top"/>
    </xf>
    <xf numFmtId="0" fontId="6" fillId="0" borderId="1" xfId="2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2" fontId="6" fillId="2" borderId="1" xfId="3" applyNumberFormat="1" applyFont="1" applyFill="1" applyBorder="1" applyAlignment="1">
      <alignment horizontal="right" vertical="center"/>
    </xf>
    <xf numFmtId="43" fontId="9" fillId="0" borderId="1" xfId="3" applyFont="1" applyFill="1" applyBorder="1" applyAlignment="1">
      <alignment horizontal="right" vertical="center"/>
    </xf>
    <xf numFmtId="43" fontId="10" fillId="0" borderId="1" xfId="3" applyFont="1" applyFill="1" applyBorder="1" applyAlignment="1">
      <alignment horizontal="right" vertical="center"/>
    </xf>
    <xf numFmtId="0" fontId="10" fillId="0" borderId="1" xfId="3" applyNumberFormat="1" applyFont="1" applyFill="1" applyBorder="1" applyAlignment="1">
      <alignment horizontal="right" vertical="center"/>
    </xf>
    <xf numFmtId="0" fontId="8" fillId="0" borderId="4" xfId="2" applyFont="1" applyBorder="1" applyAlignment="1">
      <alignment horizontal="right" vertical="center" wrapText="1"/>
    </xf>
    <xf numFmtId="43" fontId="6" fillId="0" borderId="1" xfId="3" applyFont="1" applyFill="1" applyBorder="1" applyAlignment="1">
      <alignment horizontal="right" vertical="center" wrapText="1"/>
    </xf>
    <xf numFmtId="2" fontId="6" fillId="2" borderId="1" xfId="3" applyNumberFormat="1" applyFont="1" applyFill="1" applyBorder="1" applyAlignment="1">
      <alignment horizontal="right" vertical="center" wrapText="1"/>
    </xf>
    <xf numFmtId="43" fontId="6" fillId="0" borderId="4" xfId="2" applyNumberFormat="1" applyFont="1" applyBorder="1" applyAlignment="1">
      <alignment horizontal="right" vertical="center"/>
    </xf>
    <xf numFmtId="43" fontId="6" fillId="0" borderId="4" xfId="2" applyNumberFormat="1" applyFont="1" applyBorder="1" applyAlignment="1">
      <alignment horizontal="right" vertical="top"/>
    </xf>
    <xf numFmtId="0" fontId="6" fillId="0" borderId="4" xfId="2" applyFont="1" applyBorder="1" applyAlignment="1">
      <alignment horizontal="right" vertical="top"/>
    </xf>
    <xf numFmtId="43" fontId="8" fillId="0" borderId="1" xfId="3" applyFont="1" applyFill="1" applyBorder="1" applyAlignment="1">
      <alignment horizontal="right" vertical="top"/>
    </xf>
    <xf numFmtId="164" fontId="6" fillId="0" borderId="4" xfId="1" applyNumberFormat="1" applyFont="1" applyFill="1" applyBorder="1" applyAlignment="1">
      <alignment horizontal="right" vertical="center"/>
    </xf>
    <xf numFmtId="43" fontId="6" fillId="2" borderId="1" xfId="3" applyFont="1" applyFill="1" applyBorder="1" applyAlignment="1">
      <alignment horizontal="right" vertical="top"/>
    </xf>
    <xf numFmtId="2" fontId="9" fillId="2" borderId="1" xfId="3" applyNumberFormat="1" applyFont="1" applyFill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center"/>
    </xf>
    <xf numFmtId="0" fontId="8" fillId="0" borderId="1" xfId="3" applyNumberFormat="1" applyFont="1" applyFill="1" applyBorder="1" applyAlignment="1">
      <alignment horizontal="right" vertical="center"/>
    </xf>
    <xf numFmtId="43" fontId="9" fillId="0" borderId="1" xfId="3" applyFont="1" applyFill="1" applyBorder="1" applyAlignment="1">
      <alignment horizontal="right" vertical="top"/>
    </xf>
    <xf numFmtId="43" fontId="11" fillId="0" borderId="1" xfId="3" applyFont="1" applyFill="1" applyBorder="1" applyAlignment="1">
      <alignment horizontal="right" vertical="top"/>
    </xf>
    <xf numFmtId="2" fontId="10" fillId="0" borderId="1" xfId="3" applyNumberFormat="1" applyFont="1" applyFill="1" applyBorder="1" applyAlignment="1">
      <alignment horizontal="right" vertical="top"/>
    </xf>
    <xf numFmtId="43" fontId="6" fillId="2" borderId="1" xfId="3" applyFont="1" applyFill="1" applyBorder="1" applyAlignment="1">
      <alignment horizontal="right" vertical="center"/>
    </xf>
    <xf numFmtId="43" fontId="6" fillId="0" borderId="1" xfId="2" applyNumberFormat="1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168" fontId="8" fillId="0" borderId="1" xfId="2" applyNumberFormat="1" applyFont="1" applyBorder="1" applyAlignment="1">
      <alignment horizontal="right" vertical="center" wrapText="1"/>
    </xf>
    <xf numFmtId="168" fontId="8" fillId="0" borderId="1" xfId="3" applyNumberFormat="1" applyFont="1" applyFill="1" applyBorder="1" applyAlignment="1">
      <alignment horizontal="right" vertical="center"/>
    </xf>
    <xf numFmtId="170" fontId="8" fillId="0" borderId="1" xfId="2" applyNumberFormat="1" applyFont="1" applyBorder="1" applyAlignment="1">
      <alignment horizontal="right" vertical="center"/>
    </xf>
    <xf numFmtId="43" fontId="6" fillId="0" borderId="1" xfId="2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>
      <alignment horizontal="right" vertical="center" wrapText="1"/>
    </xf>
    <xf numFmtId="43" fontId="36" fillId="0" borderId="1" xfId="3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>
      <alignment horizontal="right" vertical="top"/>
    </xf>
    <xf numFmtId="2" fontId="9" fillId="0" borderId="1" xfId="3" applyNumberFormat="1" applyFont="1" applyFill="1" applyBorder="1" applyAlignment="1">
      <alignment horizontal="right" vertical="top"/>
    </xf>
    <xf numFmtId="43" fontId="8" fillId="2" borderId="0" xfId="2" applyNumberFormat="1" applyFont="1" applyFill="1" applyBorder="1" applyAlignment="1">
      <alignment horizontal="center" vertical="center"/>
    </xf>
    <xf numFmtId="43" fontId="8" fillId="2" borderId="0" xfId="3" applyFont="1" applyFill="1" applyBorder="1" applyAlignment="1">
      <alignment horizontal="center" vertical="center"/>
    </xf>
    <xf numFmtId="0" fontId="16" fillId="0" borderId="1" xfId="4" applyFont="1" applyBorder="1" applyAlignment="1">
      <alignment horizontal="center" vertical="center" wrapText="1"/>
    </xf>
    <xf numFmtId="0" fontId="29" fillId="0" borderId="0" xfId="4" applyFont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center"/>
    </xf>
    <xf numFmtId="164" fontId="6" fillId="0" borderId="1" xfId="3" applyNumberFormat="1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right" vertical="center"/>
    </xf>
    <xf numFmtId="0" fontId="16" fillId="0" borderId="1" xfId="3" applyNumberFormat="1" applyFont="1" applyFill="1" applyBorder="1" applyAlignment="1">
      <alignment horizontal="right" vertical="center"/>
    </xf>
    <xf numFmtId="43" fontId="16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Fill="1" applyBorder="1" applyAlignment="1">
      <alignment vertical="center"/>
    </xf>
    <xf numFmtId="2" fontId="16" fillId="0" borderId="1" xfId="4" applyNumberFormat="1" applyFont="1" applyFill="1" applyBorder="1" applyAlignment="1">
      <alignment horizontal="right" vertical="center"/>
    </xf>
    <xf numFmtId="0" fontId="16" fillId="0" borderId="1" xfId="4" applyFont="1" applyFill="1" applyBorder="1" applyAlignment="1">
      <alignment horizontal="right" vertical="center"/>
    </xf>
    <xf numFmtId="43" fontId="16" fillId="0" borderId="1" xfId="4" applyNumberFormat="1" applyFont="1" applyBorder="1" applyAlignment="1">
      <alignment horizontal="right" vertical="center"/>
    </xf>
    <xf numFmtId="167" fontId="16" fillId="0" borderId="1" xfId="5" applyNumberFormat="1" applyFont="1" applyFill="1" applyBorder="1" applyAlignment="1">
      <alignment horizontal="right" vertical="center"/>
    </xf>
    <xf numFmtId="43" fontId="18" fillId="0" borderId="1" xfId="4" applyNumberFormat="1" applyFont="1" applyBorder="1" applyAlignment="1">
      <alignment horizontal="right" vertical="center"/>
    </xf>
    <xf numFmtId="0" fontId="16" fillId="0" borderId="1" xfId="4" applyFont="1" applyBorder="1" applyAlignment="1">
      <alignment horizontal="right" vertical="center"/>
    </xf>
    <xf numFmtId="2" fontId="18" fillId="0" borderId="1" xfId="4" applyNumberFormat="1" applyFont="1" applyBorder="1" applyAlignment="1">
      <alignment horizontal="right" vertical="center"/>
    </xf>
    <xf numFmtId="2" fontId="16" fillId="0" borderId="1" xfId="4" applyNumberFormat="1" applyFont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/>
    </xf>
    <xf numFmtId="43" fontId="16" fillId="0" borderId="1" xfId="0" applyNumberFormat="1" applyFont="1" applyBorder="1" applyAlignment="1">
      <alignment horizontal="right" vertical="center"/>
    </xf>
    <xf numFmtId="2" fontId="18" fillId="0" borderId="1" xfId="4" applyNumberFormat="1" applyFont="1" applyBorder="1" applyAlignment="1">
      <alignment horizontal="right" vertical="center" shrinkToFit="1"/>
    </xf>
    <xf numFmtId="167" fontId="18" fillId="0" borderId="1" xfId="5" applyNumberFormat="1" applyFont="1" applyFill="1" applyBorder="1" applyAlignment="1">
      <alignment horizontal="right" vertical="center"/>
    </xf>
    <xf numFmtId="2" fontId="18" fillId="0" borderId="1" xfId="4" applyNumberFormat="1" applyFont="1" applyFill="1" applyBorder="1" applyAlignment="1">
      <alignment horizontal="right" vertical="center"/>
    </xf>
    <xf numFmtId="2" fontId="18" fillId="0" borderId="0" xfId="4" applyNumberFormat="1" applyFont="1" applyBorder="1" applyAlignment="1">
      <alignment vertical="center"/>
    </xf>
    <xf numFmtId="0" fontId="8" fillId="0" borderId="1" xfId="2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left" vertical="top" wrapText="1"/>
    </xf>
    <xf numFmtId="43" fontId="6" fillId="0" borderId="1" xfId="2" applyNumberFormat="1" applyFont="1" applyFill="1" applyBorder="1" applyAlignment="1">
      <alignment horizontal="right" vertical="center" wrapText="1"/>
    </xf>
    <xf numFmtId="0" fontId="0" fillId="0" borderId="0" xfId="0" applyFill="1"/>
    <xf numFmtId="0" fontId="8" fillId="0" borderId="1" xfId="2" applyFont="1" applyFill="1" applyBorder="1" applyAlignment="1">
      <alignment horizontal="left" vertical="top" wrapText="1"/>
    </xf>
    <xf numFmtId="43" fontId="8" fillId="0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top" wrapText="1"/>
    </xf>
    <xf numFmtId="43" fontId="8" fillId="0" borderId="1" xfId="2" applyNumberFormat="1" applyFont="1" applyFill="1" applyBorder="1" applyAlignment="1">
      <alignment horizontal="right" vertical="top"/>
    </xf>
    <xf numFmtId="0" fontId="6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8" fillId="0" borderId="4" xfId="2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8" fillId="0" borderId="2" xfId="2" applyFont="1" applyFill="1" applyBorder="1" applyAlignment="1">
      <alignment vertical="top" wrapText="1"/>
    </xf>
    <xf numFmtId="43" fontId="6" fillId="0" borderId="4" xfId="2" applyNumberFormat="1" applyFont="1" applyFill="1" applyBorder="1" applyAlignment="1">
      <alignment horizontal="right" vertical="top"/>
    </xf>
    <xf numFmtId="0" fontId="6" fillId="0" borderId="4" xfId="2" applyFont="1" applyFill="1" applyBorder="1" applyAlignment="1">
      <alignment horizontal="right" vertical="top"/>
    </xf>
    <xf numFmtId="43" fontId="6" fillId="0" borderId="1" xfId="2" applyNumberFormat="1" applyFont="1" applyFill="1" applyBorder="1" applyAlignment="1">
      <alignment horizontal="center" vertical="top"/>
    </xf>
    <xf numFmtId="0" fontId="6" fillId="0" borderId="1" xfId="2" applyFont="1" applyFill="1" applyBorder="1" applyAlignment="1">
      <alignment horizontal="justify" vertical="top" wrapText="1"/>
    </xf>
    <xf numFmtId="2" fontId="6" fillId="0" borderId="2" xfId="2" applyNumberFormat="1" applyFont="1" applyFill="1" applyBorder="1" applyAlignment="1">
      <alignment horizontal="right" vertical="center"/>
    </xf>
    <xf numFmtId="2" fontId="6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170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0" fontId="37" fillId="0" borderId="1" xfId="2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2" applyFont="1" applyFill="1" applyBorder="1" applyAlignment="1">
      <alignment vertical="top" wrapText="1"/>
    </xf>
    <xf numFmtId="43" fontId="6" fillId="0" borderId="1" xfId="2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center" wrapText="1"/>
    </xf>
    <xf numFmtId="43" fontId="31" fillId="0" borderId="0" xfId="0" applyNumberFormat="1" applyFont="1" applyFill="1" applyAlignment="1">
      <alignment vertical="center"/>
    </xf>
    <xf numFmtId="0" fontId="18" fillId="0" borderId="2" xfId="2" applyFont="1" applyFill="1" applyBorder="1" applyAlignment="1">
      <alignment vertical="center" wrapText="1"/>
    </xf>
    <xf numFmtId="0" fontId="16" fillId="0" borderId="1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 wrapText="1"/>
    </xf>
    <xf numFmtId="0" fontId="31" fillId="0" borderId="0" xfId="0" applyFont="1" applyFill="1" applyAlignment="1">
      <alignment vertical="center"/>
    </xf>
    <xf numFmtId="0" fontId="18" fillId="0" borderId="2" xfId="2" applyFont="1" applyFill="1" applyBorder="1" applyAlignment="1">
      <alignment horizontal="left" vertical="center" wrapText="1"/>
    </xf>
    <xf numFmtId="0" fontId="31" fillId="0" borderId="1" xfId="0" applyFont="1" applyFill="1" applyBorder="1"/>
    <xf numFmtId="0" fontId="18" fillId="0" borderId="2" xfId="2" applyFont="1" applyFill="1" applyBorder="1" applyAlignment="1">
      <alignment vertical="top" wrapText="1"/>
    </xf>
    <xf numFmtId="0" fontId="18" fillId="0" borderId="1" xfId="2" applyFont="1" applyFill="1" applyBorder="1" applyAlignment="1">
      <alignment vertical="top" wrapText="1"/>
    </xf>
    <xf numFmtId="43" fontId="16" fillId="0" borderId="1" xfId="2" applyNumberFormat="1" applyFont="1" applyFill="1" applyBorder="1" applyAlignment="1">
      <alignment horizontal="left" vertical="top"/>
    </xf>
    <xf numFmtId="0" fontId="18" fillId="0" borderId="1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justify" vertical="top" wrapText="1"/>
    </xf>
    <xf numFmtId="0" fontId="31" fillId="0" borderId="0" xfId="0" applyFont="1" applyFill="1"/>
    <xf numFmtId="0" fontId="16" fillId="0" borderId="1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vertical="top" wrapText="1"/>
    </xf>
    <xf numFmtId="43" fontId="16" fillId="0" borderId="1" xfId="2" applyNumberFormat="1" applyFont="1" applyFill="1" applyBorder="1" applyAlignment="1">
      <alignment horizontal="center" vertical="top"/>
    </xf>
    <xf numFmtId="0" fontId="16" fillId="0" borderId="1" xfId="3" applyNumberFormat="1" applyFont="1" applyFill="1" applyBorder="1" applyAlignment="1">
      <alignment horizontal="right" vertical="center" wrapText="1"/>
    </xf>
    <xf numFmtId="0" fontId="38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26" fillId="0" borderId="0" xfId="4" applyFont="1" applyAlignment="1">
      <alignment horizontal="left" vertical="center"/>
    </xf>
    <xf numFmtId="0" fontId="26" fillId="0" borderId="0" xfId="4" applyFont="1" applyAlignment="1">
      <alignment horizontal="left" vertical="top" wrapText="1"/>
    </xf>
    <xf numFmtId="0" fontId="6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vertical="top"/>
    </xf>
    <xf numFmtId="0" fontId="16" fillId="0" borderId="1" xfId="4" applyFont="1" applyFill="1" applyBorder="1" applyAlignment="1">
      <alignment horizontal="center"/>
    </xf>
    <xf numFmtId="0" fontId="16" fillId="0" borderId="1" xfId="4" applyFont="1" applyFill="1" applyBorder="1"/>
    <xf numFmtId="0" fontId="16" fillId="0" borderId="1" xfId="4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top"/>
    </xf>
    <xf numFmtId="0" fontId="16" fillId="0" borderId="1" xfId="4" applyFont="1" applyFill="1" applyBorder="1" applyAlignment="1">
      <alignment vertical="center"/>
    </xf>
    <xf numFmtId="0" fontId="16" fillId="0" borderId="1" xfId="4" applyFont="1" applyFill="1" applyBorder="1" applyAlignment="1">
      <alignment vertical="top" wrapText="1"/>
    </xf>
    <xf numFmtId="43" fontId="16" fillId="0" borderId="1" xfId="4" applyNumberFormat="1" applyFont="1" applyFill="1" applyBorder="1" applyAlignment="1">
      <alignment vertical="center"/>
    </xf>
    <xf numFmtId="43" fontId="16" fillId="0" borderId="1" xfId="4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8" fillId="0" borderId="1" xfId="4" applyFont="1" applyFill="1" applyBorder="1" applyAlignment="1">
      <alignment vertical="top" wrapText="1"/>
    </xf>
    <xf numFmtId="43" fontId="18" fillId="0" borderId="1" xfId="4" applyNumberFormat="1" applyFont="1" applyFill="1" applyBorder="1" applyAlignment="1">
      <alignment horizontal="right" vertical="center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18" fillId="0" borderId="1" xfId="4" applyFont="1" applyFill="1" applyBorder="1" applyAlignment="1">
      <alignment horizontal="left" vertical="top" wrapText="1"/>
    </xf>
    <xf numFmtId="0" fontId="16" fillId="0" borderId="1" xfId="4" applyFont="1" applyFill="1" applyBorder="1" applyAlignment="1">
      <alignment horizontal="left" vertical="top" wrapText="1"/>
    </xf>
    <xf numFmtId="0" fontId="18" fillId="0" borderId="1" xfId="4" applyFont="1" applyFill="1" applyBorder="1" applyAlignment="1">
      <alignment vertical="center" wrapText="1"/>
    </xf>
    <xf numFmtId="43" fontId="18" fillId="0" borderId="1" xfId="4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horizontal="center" vertical="top"/>
    </xf>
    <xf numFmtId="2" fontId="16" fillId="0" borderId="1" xfId="4" applyNumberFormat="1" applyFont="1" applyBorder="1" applyAlignment="1">
      <alignment vertical="center"/>
    </xf>
    <xf numFmtId="2" fontId="16" fillId="0" borderId="1" xfId="5" applyNumberFormat="1" applyFont="1" applyFill="1" applyBorder="1" applyAlignment="1">
      <alignment horizontal="right" vertical="center"/>
    </xf>
    <xf numFmtId="0" fontId="6" fillId="0" borderId="5" xfId="4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top"/>
    </xf>
    <xf numFmtId="166" fontId="0" fillId="0" borderId="0" xfId="0" applyNumberFormat="1"/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top" wrapText="1"/>
    </xf>
    <xf numFmtId="43" fontId="9" fillId="0" borderId="1" xfId="2" applyNumberFormat="1" applyFont="1" applyFill="1" applyBorder="1" applyAlignment="1">
      <alignment horizontal="right" vertical="center"/>
    </xf>
    <xf numFmtId="43" fontId="16" fillId="0" borderId="1" xfId="4" applyNumberFormat="1" applyFont="1" applyBorder="1" applyAlignment="1">
      <alignment vertical="top"/>
    </xf>
    <xf numFmtId="0" fontId="16" fillId="0" borderId="1" xfId="4" applyFont="1" applyFill="1" applyBorder="1" applyAlignment="1">
      <alignment horizontal="right" vertical="top"/>
    </xf>
    <xf numFmtId="2" fontId="16" fillId="0" borderId="1" xfId="4" applyNumberFormat="1" applyFont="1" applyBorder="1" applyAlignment="1">
      <alignment horizontal="right" vertical="top"/>
    </xf>
    <xf numFmtId="167" fontId="16" fillId="0" borderId="1" xfId="5" applyNumberFormat="1" applyFont="1" applyFill="1" applyBorder="1" applyAlignment="1">
      <alignment horizontal="right" vertical="top"/>
    </xf>
    <xf numFmtId="43" fontId="16" fillId="0" borderId="1" xfId="5" applyFont="1" applyFill="1" applyBorder="1" applyAlignment="1">
      <alignment horizontal="left" vertical="top"/>
    </xf>
    <xf numFmtId="166" fontId="16" fillId="0" borderId="1" xfId="5" applyNumberFormat="1" applyFont="1" applyFill="1" applyBorder="1" applyAlignment="1">
      <alignment vertical="top"/>
    </xf>
    <xf numFmtId="2" fontId="16" fillId="0" borderId="1" xfId="4" applyNumberFormat="1" applyFont="1" applyBorder="1" applyAlignment="1">
      <alignment vertical="top"/>
    </xf>
    <xf numFmtId="43" fontId="0" fillId="0" borderId="1" xfId="0" applyNumberFormat="1" applyFill="1" applyBorder="1" applyAlignment="1">
      <alignment vertical="center"/>
    </xf>
    <xf numFmtId="0" fontId="40" fillId="0" borderId="0" xfId="0" applyFont="1"/>
    <xf numFmtId="0" fontId="15" fillId="0" borderId="0" xfId="2" applyFont="1" applyAlignment="1">
      <alignment vertical="top"/>
    </xf>
    <xf numFmtId="0" fontId="15" fillId="0" borderId="0" xfId="2" applyFont="1" applyAlignment="1">
      <alignment vertical="top" wrapText="1"/>
    </xf>
    <xf numFmtId="0" fontId="23" fillId="0" borderId="8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/>
    </xf>
    <xf numFmtId="0" fontId="16" fillId="0" borderId="1" xfId="4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/>
    </xf>
    <xf numFmtId="0" fontId="26" fillId="0" borderId="0" xfId="4" applyFont="1" applyAlignment="1">
      <alignment horizontal="left" vertical="center"/>
    </xf>
    <xf numFmtId="0" fontId="16" fillId="0" borderId="1" xfId="2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19" fillId="2" borderId="0" xfId="2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6" fillId="0" borderId="8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3" fontId="18" fillId="0" borderId="0" xfId="4" applyNumberFormat="1" applyFont="1" applyBorder="1" applyAlignment="1">
      <alignment horizontal="center" vertical="center"/>
    </xf>
    <xf numFmtId="43" fontId="16" fillId="0" borderId="2" xfId="2" applyNumberFormat="1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top"/>
    </xf>
    <xf numFmtId="0" fontId="16" fillId="0" borderId="4" xfId="2" applyFont="1" applyBorder="1" applyAlignment="1">
      <alignment horizontal="center" vertical="top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4" xfId="1" applyNumberFormat="1" applyFont="1" applyFill="1" applyBorder="1" applyAlignment="1">
      <alignment horizontal="center" vertical="center"/>
    </xf>
    <xf numFmtId="2" fontId="16" fillId="0" borderId="1" xfId="2" applyNumberFormat="1" applyFont="1" applyFill="1" applyBorder="1" applyAlignment="1">
      <alignment horizontal="center" vertical="top"/>
    </xf>
    <xf numFmtId="2" fontId="16" fillId="0" borderId="2" xfId="2" applyNumberFormat="1" applyFont="1" applyBorder="1" applyAlignment="1">
      <alignment horizontal="center" vertical="center"/>
    </xf>
    <xf numFmtId="2" fontId="16" fillId="0" borderId="4" xfId="2" applyNumberFormat="1" applyFont="1" applyBorder="1" applyAlignment="1">
      <alignment horizontal="center" vertical="center"/>
    </xf>
    <xf numFmtId="2" fontId="18" fillId="0" borderId="2" xfId="2" applyNumberFormat="1" applyFont="1" applyBorder="1" applyAlignment="1">
      <alignment horizontal="center" vertical="center" wrapText="1"/>
    </xf>
    <xf numFmtId="2" fontId="18" fillId="0" borderId="4" xfId="2" applyNumberFormat="1" applyFont="1" applyBorder="1" applyAlignment="1">
      <alignment horizontal="center" vertical="center" wrapText="1"/>
    </xf>
    <xf numFmtId="43" fontId="16" fillId="0" borderId="4" xfId="2" applyNumberFormat="1" applyFont="1" applyBorder="1" applyAlignment="1">
      <alignment horizontal="center" vertical="center"/>
    </xf>
    <xf numFmtId="43" fontId="16" fillId="0" borderId="2" xfId="2" applyNumberFormat="1" applyFont="1" applyBorder="1" applyAlignment="1">
      <alignment horizontal="center" vertical="top"/>
    </xf>
    <xf numFmtId="43" fontId="16" fillId="0" borderId="4" xfId="2" applyNumberFormat="1" applyFont="1" applyBorder="1" applyAlignment="1">
      <alignment horizontal="center" vertical="top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top"/>
    </xf>
    <xf numFmtId="0" fontId="29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top"/>
    </xf>
    <xf numFmtId="0" fontId="6" fillId="0" borderId="4" xfId="2" applyFont="1" applyBorder="1" applyAlignment="1">
      <alignment horizontal="center" vertical="top"/>
    </xf>
    <xf numFmtId="43" fontId="6" fillId="0" borderId="2" xfId="2" applyNumberFormat="1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center" vertical="top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43" fontId="6" fillId="0" borderId="2" xfId="2" applyNumberFormat="1" applyFont="1" applyFill="1" applyBorder="1" applyAlignment="1">
      <alignment horizontal="center" vertical="center"/>
    </xf>
    <xf numFmtId="43" fontId="6" fillId="0" borderId="4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22" fillId="0" borderId="0" xfId="2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43" fontId="8" fillId="0" borderId="2" xfId="2" applyNumberFormat="1" applyFont="1" applyFill="1" applyBorder="1" applyAlignment="1">
      <alignment horizontal="center" vertical="center" wrapText="1"/>
    </xf>
    <xf numFmtId="0" fontId="25" fillId="0" borderId="0" xfId="2" applyFont="1" applyAlignment="1">
      <alignment horizontal="left" vertical="center"/>
    </xf>
    <xf numFmtId="0" fontId="24" fillId="0" borderId="0" xfId="2" applyFont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6">
    <cellStyle name="Comma" xfId="1" builtinId="3"/>
    <cellStyle name="Comma 2" xfId="3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8"/>
  <sheetViews>
    <sheetView view="pageBreakPreview" topLeftCell="D82" zoomScale="85" zoomScaleNormal="85" zoomScaleSheetLayoutView="85" workbookViewId="0">
      <selection activeCell="AA99" sqref="AA99"/>
    </sheetView>
  </sheetViews>
  <sheetFormatPr defaultRowHeight="15" x14ac:dyDescent="0.25"/>
  <cols>
    <col min="1" max="1" width="5.85546875" customWidth="1"/>
    <col min="2" max="2" width="8.85546875" customWidth="1"/>
    <col min="3" max="3" width="27.42578125" customWidth="1"/>
    <col min="4" max="4" width="6.140625" customWidth="1"/>
    <col min="5" max="5" width="7.85546875" customWidth="1"/>
    <col min="6" max="6" width="8.5703125" customWidth="1"/>
    <col min="7" max="7" width="8.7109375" customWidth="1"/>
    <col min="8" max="8" width="7.7109375" customWidth="1"/>
    <col min="9" max="9" width="7.42578125" customWidth="1"/>
    <col min="10" max="11" width="6.85546875" customWidth="1"/>
    <col min="12" max="12" width="9.42578125" customWidth="1"/>
    <col min="13" max="13" width="7" customWidth="1"/>
    <col min="14" max="14" width="6.85546875" customWidth="1"/>
    <col min="15" max="15" width="8.85546875" customWidth="1"/>
    <col min="16" max="16" width="6.42578125" customWidth="1"/>
    <col min="17" max="17" width="7.140625" customWidth="1"/>
    <col min="18" max="19" width="7.5703125" customWidth="1"/>
    <col min="20" max="20" width="7.42578125" customWidth="1"/>
    <col min="21" max="21" width="8.7109375" customWidth="1"/>
    <col min="22" max="22" width="7.140625" customWidth="1"/>
    <col min="23" max="23" width="6.5703125" customWidth="1"/>
    <col min="24" max="24" width="8.42578125" customWidth="1"/>
    <col min="25" max="25" width="6.28515625" customWidth="1"/>
    <col min="26" max="26" width="6" customWidth="1"/>
    <col min="27" max="27" width="7.140625" customWidth="1"/>
    <col min="28" max="28" width="6.28515625" customWidth="1"/>
    <col min="29" max="29" width="7.42578125" customWidth="1"/>
  </cols>
  <sheetData>
    <row r="1" spans="1:30" ht="15" customHeight="1" x14ac:dyDescent="0.25">
      <c r="U1" s="28"/>
      <c r="AA1" s="236" t="s">
        <v>74</v>
      </c>
      <c r="AB1" s="236"/>
    </row>
    <row r="2" spans="1:30" ht="15" customHeight="1" x14ac:dyDescent="0.25">
      <c r="A2" s="370" t="s">
        <v>47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</row>
    <row r="3" spans="1:30" ht="15" customHeight="1" x14ac:dyDescent="0.25">
      <c r="A3" s="371" t="s">
        <v>128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64"/>
      <c r="V3" s="64"/>
      <c r="W3" s="64"/>
    </row>
    <row r="4" spans="1:30" ht="15" customHeight="1" x14ac:dyDescent="0.25">
      <c r="A4" s="323" t="s">
        <v>0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29"/>
      <c r="AB4" s="365" t="s">
        <v>86</v>
      </c>
      <c r="AC4" s="365"/>
    </row>
    <row r="5" spans="1:30" ht="15" customHeight="1" x14ac:dyDescent="0.25">
      <c r="A5" s="372" t="s">
        <v>48</v>
      </c>
      <c r="B5" s="372" t="s">
        <v>49</v>
      </c>
      <c r="C5" s="372" t="s">
        <v>77</v>
      </c>
      <c r="D5" s="367" t="s">
        <v>50</v>
      </c>
      <c r="E5" s="367"/>
      <c r="F5" s="367"/>
      <c r="G5" s="367"/>
      <c r="H5" s="367"/>
      <c r="I5" s="366" t="s">
        <v>51</v>
      </c>
      <c r="J5" s="366"/>
      <c r="K5" s="366"/>
      <c r="L5" s="366" t="s">
        <v>52</v>
      </c>
      <c r="M5" s="366"/>
      <c r="N5" s="366"/>
      <c r="O5" s="366" t="s">
        <v>53</v>
      </c>
      <c r="P5" s="366"/>
      <c r="Q5" s="366"/>
      <c r="R5" s="366" t="s">
        <v>54</v>
      </c>
      <c r="S5" s="366"/>
      <c r="T5" s="366"/>
      <c r="U5" s="366" t="s">
        <v>55</v>
      </c>
      <c r="V5" s="366"/>
      <c r="W5" s="366"/>
      <c r="X5" s="366" t="s">
        <v>120</v>
      </c>
      <c r="Y5" s="366"/>
      <c r="Z5" s="366"/>
      <c r="AA5" s="366" t="s">
        <v>121</v>
      </c>
      <c r="AB5" s="366"/>
      <c r="AC5" s="366"/>
    </row>
    <row r="6" spans="1:30" ht="15" customHeight="1" x14ac:dyDescent="0.25">
      <c r="A6" s="372"/>
      <c r="B6" s="372"/>
      <c r="C6" s="372"/>
      <c r="D6" s="367"/>
      <c r="E6" s="367"/>
      <c r="F6" s="367"/>
      <c r="G6" s="367"/>
      <c r="H6" s="367"/>
      <c r="I6" s="368" t="s">
        <v>69</v>
      </c>
      <c r="J6" s="368"/>
      <c r="K6" s="368"/>
      <c r="L6" s="368" t="s">
        <v>70</v>
      </c>
      <c r="M6" s="368"/>
      <c r="N6" s="368"/>
      <c r="O6" s="368" t="s">
        <v>71</v>
      </c>
      <c r="P6" s="368"/>
      <c r="Q6" s="368"/>
      <c r="R6" s="368" t="s">
        <v>72</v>
      </c>
      <c r="S6" s="368"/>
      <c r="T6" s="368"/>
      <c r="U6" s="368" t="s">
        <v>73</v>
      </c>
      <c r="V6" s="368"/>
      <c r="W6" s="368"/>
      <c r="X6" s="368" t="s">
        <v>122</v>
      </c>
      <c r="Y6" s="368"/>
      <c r="Z6" s="368"/>
      <c r="AA6" s="368" t="s">
        <v>123</v>
      </c>
      <c r="AB6" s="368"/>
      <c r="AC6" s="368"/>
    </row>
    <row r="7" spans="1:30" ht="15" customHeight="1" x14ac:dyDescent="0.25">
      <c r="A7" s="372"/>
      <c r="B7" s="372"/>
      <c r="C7" s="372"/>
      <c r="D7" s="367" t="s">
        <v>1</v>
      </c>
      <c r="E7" s="367" t="s">
        <v>56</v>
      </c>
      <c r="F7" s="367" t="s">
        <v>57</v>
      </c>
      <c r="G7" s="367" t="s">
        <v>58</v>
      </c>
      <c r="H7" s="367" t="s">
        <v>59</v>
      </c>
      <c r="I7" s="369" t="s">
        <v>75</v>
      </c>
      <c r="J7" s="368" t="s">
        <v>60</v>
      </c>
      <c r="K7" s="368"/>
      <c r="L7" s="369" t="s">
        <v>75</v>
      </c>
      <c r="M7" s="368" t="s">
        <v>60</v>
      </c>
      <c r="N7" s="368"/>
      <c r="O7" s="369" t="s">
        <v>75</v>
      </c>
      <c r="P7" s="368" t="s">
        <v>60</v>
      </c>
      <c r="Q7" s="368"/>
      <c r="R7" s="369" t="s">
        <v>75</v>
      </c>
      <c r="S7" s="368" t="s">
        <v>60</v>
      </c>
      <c r="T7" s="368"/>
      <c r="U7" s="369" t="s">
        <v>75</v>
      </c>
      <c r="V7" s="368" t="s">
        <v>60</v>
      </c>
      <c r="W7" s="368"/>
      <c r="X7" s="369" t="s">
        <v>75</v>
      </c>
      <c r="Y7" s="368" t="s">
        <v>60</v>
      </c>
      <c r="Z7" s="368"/>
      <c r="AA7" s="369" t="s">
        <v>75</v>
      </c>
      <c r="AB7" s="368" t="s">
        <v>60</v>
      </c>
      <c r="AC7" s="368"/>
    </row>
    <row r="8" spans="1:30" ht="25.5" x14ac:dyDescent="0.25">
      <c r="A8" s="372"/>
      <c r="B8" s="372"/>
      <c r="C8" s="372"/>
      <c r="D8" s="367"/>
      <c r="E8" s="367"/>
      <c r="F8" s="367"/>
      <c r="G8" s="367"/>
      <c r="H8" s="367"/>
      <c r="I8" s="369"/>
      <c r="J8" s="235" t="s">
        <v>61</v>
      </c>
      <c r="K8" s="235" t="s">
        <v>62</v>
      </c>
      <c r="L8" s="369"/>
      <c r="M8" s="235" t="s">
        <v>61</v>
      </c>
      <c r="N8" s="235" t="s">
        <v>62</v>
      </c>
      <c r="O8" s="369"/>
      <c r="P8" s="235" t="s">
        <v>61</v>
      </c>
      <c r="Q8" s="235" t="s">
        <v>62</v>
      </c>
      <c r="R8" s="369"/>
      <c r="S8" s="235" t="s">
        <v>61</v>
      </c>
      <c r="T8" s="235" t="s">
        <v>62</v>
      </c>
      <c r="U8" s="369"/>
      <c r="V8" s="235" t="s">
        <v>61</v>
      </c>
      <c r="W8" s="235" t="s">
        <v>62</v>
      </c>
      <c r="X8" s="369"/>
      <c r="Y8" s="235" t="s">
        <v>61</v>
      </c>
      <c r="Z8" s="235" t="s">
        <v>62</v>
      </c>
      <c r="AA8" s="369"/>
      <c r="AB8" s="235" t="s">
        <v>61</v>
      </c>
      <c r="AC8" s="235" t="s">
        <v>62</v>
      </c>
    </row>
    <row r="9" spans="1:30" ht="14.1" customHeight="1" x14ac:dyDescent="0.25">
      <c r="A9" s="325">
        <v>1</v>
      </c>
      <c r="B9" s="325">
        <v>2</v>
      </c>
      <c r="C9" s="325">
        <v>3</v>
      </c>
      <c r="D9" s="325">
        <v>4</v>
      </c>
      <c r="E9" s="325">
        <v>5</v>
      </c>
      <c r="F9" s="325">
        <v>6</v>
      </c>
      <c r="G9" s="325">
        <v>7</v>
      </c>
      <c r="H9" s="325">
        <v>8</v>
      </c>
      <c r="I9" s="93">
        <v>9</v>
      </c>
      <c r="J9" s="93">
        <v>10</v>
      </c>
      <c r="K9" s="93">
        <v>11</v>
      </c>
      <c r="L9" s="93">
        <v>12</v>
      </c>
      <c r="M9" s="93">
        <v>13</v>
      </c>
      <c r="N9" s="93">
        <v>14</v>
      </c>
      <c r="O9" s="93">
        <v>15</v>
      </c>
      <c r="P9" s="93">
        <v>16</v>
      </c>
      <c r="Q9" s="93">
        <v>17</v>
      </c>
      <c r="R9" s="93">
        <v>18</v>
      </c>
      <c r="S9" s="93">
        <v>19</v>
      </c>
      <c r="T9" s="93">
        <v>20</v>
      </c>
      <c r="U9" s="93">
        <v>21</v>
      </c>
      <c r="V9" s="93">
        <v>22</v>
      </c>
      <c r="W9" s="93">
        <v>23</v>
      </c>
      <c r="X9" s="93">
        <v>24</v>
      </c>
      <c r="Y9" s="93">
        <v>25</v>
      </c>
      <c r="Z9" s="93">
        <v>26</v>
      </c>
      <c r="AA9" s="93">
        <v>27</v>
      </c>
      <c r="AB9" s="93">
        <v>28</v>
      </c>
      <c r="AC9" s="93">
        <v>29</v>
      </c>
      <c r="AD9" s="347"/>
    </row>
    <row r="10" spans="1:30" ht="14.1" customHeight="1" x14ac:dyDescent="0.25">
      <c r="A10" s="123"/>
      <c r="B10" s="279"/>
      <c r="C10" s="326" t="s">
        <v>12</v>
      </c>
      <c r="D10" s="327"/>
      <c r="E10" s="328"/>
      <c r="F10" s="327"/>
      <c r="G10" s="328"/>
      <c r="H10" s="328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30" ht="14.1" customHeight="1" x14ac:dyDescent="0.25">
      <c r="A11" s="329"/>
      <c r="B11" s="329"/>
      <c r="C11" s="330" t="s">
        <v>13</v>
      </c>
      <c r="D11" s="329"/>
      <c r="E11" s="331"/>
      <c r="F11" s="329"/>
      <c r="G11" s="331"/>
      <c r="H11" s="331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</row>
    <row r="12" spans="1:30" ht="14.1" customHeight="1" x14ac:dyDescent="0.25">
      <c r="A12" s="300">
        <v>3111</v>
      </c>
      <c r="B12" s="300">
        <v>3111101</v>
      </c>
      <c r="C12" s="332" t="s">
        <v>163</v>
      </c>
      <c r="D12" s="329" t="str">
        <f>'Annex-V (b)'!D12</f>
        <v>PM</v>
      </c>
      <c r="E12" s="333">
        <f>'Annex-V (b)'!E12</f>
        <v>0.64</v>
      </c>
      <c r="F12" s="244">
        <f>'Annex-V (b)'!F12</f>
        <v>1932</v>
      </c>
      <c r="G12" s="334">
        <f>'Annex-V (b)'!G12</f>
        <v>1236.48</v>
      </c>
      <c r="H12" s="246">
        <f>G12/G$99</f>
        <v>4.6379594898724669E-3</v>
      </c>
      <c r="I12" s="35">
        <f>'Annex-V (b)'!V12</f>
        <v>24.729600000000001</v>
      </c>
      <c r="J12" s="36">
        <f>I12/G12*100</f>
        <v>2</v>
      </c>
      <c r="K12" s="37">
        <f>H12*J12</f>
        <v>9.2759189797449338E-3</v>
      </c>
      <c r="L12" s="35">
        <f>'Annex-V (b)'!AD12</f>
        <v>123.64800000000001</v>
      </c>
      <c r="M12" s="35">
        <f>L12/G12*100</f>
        <v>10</v>
      </c>
      <c r="N12" s="37">
        <f>H12*M12</f>
        <v>4.6379594898724667E-2</v>
      </c>
      <c r="O12" s="35">
        <f>'Annex-V (b)'!AL12</f>
        <v>309.12</v>
      </c>
      <c r="P12" s="35">
        <f>O12/G12*100</f>
        <v>25</v>
      </c>
      <c r="Q12" s="37">
        <f>H12*P12</f>
        <v>0.11594898724681167</v>
      </c>
      <c r="R12" s="35">
        <f>'Annex-V (b)'!AT12</f>
        <v>309.12</v>
      </c>
      <c r="S12" s="35">
        <f>R12/G12*100</f>
        <v>25</v>
      </c>
      <c r="T12" s="37">
        <f>H12*S12</f>
        <v>0.11594898724681167</v>
      </c>
      <c r="U12" s="35">
        <f>'Annex-V (b)'!BB12</f>
        <v>309.12</v>
      </c>
      <c r="V12" s="35">
        <f>U12/G12*100</f>
        <v>25</v>
      </c>
      <c r="W12" s="37">
        <f>H12*V12</f>
        <v>0.11594898724681167</v>
      </c>
      <c r="X12" s="35">
        <f>'Annex-V (b)'!BJ12</f>
        <v>123.64800000000001</v>
      </c>
      <c r="Y12" s="35">
        <f>X12/G12*100</f>
        <v>10</v>
      </c>
      <c r="Z12" s="37">
        <f>H12*Y12</f>
        <v>4.6379594898724667E-2</v>
      </c>
      <c r="AA12" s="35">
        <f>'Annex-V (b)'!BR12</f>
        <v>37.0944</v>
      </c>
      <c r="AB12" s="35">
        <f>AA12/G12*100</f>
        <v>3</v>
      </c>
      <c r="AC12" s="37">
        <f>H12*AB12</f>
        <v>1.3913878469617402E-2</v>
      </c>
    </row>
    <row r="13" spans="1:30" ht="14.1" customHeight="1" x14ac:dyDescent="0.25">
      <c r="A13" s="329"/>
      <c r="B13" s="335"/>
      <c r="C13" s="336" t="s">
        <v>148</v>
      </c>
      <c r="D13" s="332"/>
      <c r="E13" s="331"/>
      <c r="F13" s="244"/>
      <c r="G13" s="337">
        <f>G12</f>
        <v>1236.48</v>
      </c>
      <c r="H13" s="246"/>
      <c r="I13" s="40">
        <f>I12</f>
        <v>24.729600000000001</v>
      </c>
      <c r="J13" s="36"/>
      <c r="K13" s="37"/>
      <c r="L13" s="40">
        <f>L12</f>
        <v>123.64800000000001</v>
      </c>
      <c r="M13" s="35"/>
      <c r="N13" s="37"/>
      <c r="O13" s="40">
        <f>O12</f>
        <v>309.12</v>
      </c>
      <c r="P13" s="35"/>
      <c r="Q13" s="37"/>
      <c r="R13" s="40">
        <f>R12</f>
        <v>309.12</v>
      </c>
      <c r="S13" s="35"/>
      <c r="T13" s="37"/>
      <c r="U13" s="40">
        <f>U12</f>
        <v>309.12</v>
      </c>
      <c r="V13" s="35"/>
      <c r="W13" s="37"/>
      <c r="X13" s="40">
        <f>X12</f>
        <v>123.64800000000001</v>
      </c>
      <c r="Y13" s="35"/>
      <c r="Z13" s="37"/>
      <c r="AA13" s="40">
        <f>AA12</f>
        <v>37.0944</v>
      </c>
      <c r="AB13" s="35"/>
      <c r="AC13" s="37"/>
    </row>
    <row r="14" spans="1:30" ht="14.1" customHeight="1" x14ac:dyDescent="0.25">
      <c r="A14" s="329"/>
      <c r="B14" s="329"/>
      <c r="C14" s="330" t="s">
        <v>165</v>
      </c>
      <c r="D14" s="329"/>
      <c r="E14" s="331"/>
      <c r="F14" s="244"/>
      <c r="G14" s="334"/>
      <c r="H14" s="246"/>
      <c r="I14" s="35"/>
      <c r="J14" s="36"/>
      <c r="K14" s="41"/>
      <c r="L14" s="35"/>
      <c r="M14" s="35"/>
      <c r="N14" s="33"/>
      <c r="O14" s="35"/>
      <c r="P14" s="35"/>
      <c r="Q14" s="33"/>
      <c r="R14" s="35"/>
      <c r="S14" s="35"/>
      <c r="T14" s="33"/>
      <c r="U14" s="35"/>
      <c r="V14" s="35"/>
      <c r="W14" s="33"/>
      <c r="X14" s="35"/>
      <c r="Y14" s="35"/>
      <c r="Z14" s="33"/>
      <c r="AA14" s="35"/>
      <c r="AB14" s="35"/>
      <c r="AC14" s="33"/>
    </row>
    <row r="15" spans="1:30" ht="14.1" customHeight="1" x14ac:dyDescent="0.25">
      <c r="A15" s="300">
        <v>3111</v>
      </c>
      <c r="B15" s="300">
        <v>3111201</v>
      </c>
      <c r="C15" s="332" t="s">
        <v>164</v>
      </c>
      <c r="D15" s="329" t="str">
        <f>'Annex-V (b)'!D15</f>
        <v>PM</v>
      </c>
      <c r="E15" s="333">
        <f>'Annex-V (b)'!E15</f>
        <v>0.40478174603174599</v>
      </c>
      <c r="F15" s="244">
        <f>'Annex-V (b)'!F15</f>
        <v>504</v>
      </c>
      <c r="G15" s="334">
        <f>'Annex-V (b)'!G15</f>
        <v>204.01</v>
      </c>
      <c r="H15" s="246">
        <f>G15/G$99</f>
        <v>7.6522880720180026E-4</v>
      </c>
      <c r="I15" s="35">
        <f>'Annex-V (b)'!V15</f>
        <v>4.0801999999999996</v>
      </c>
      <c r="J15" s="36">
        <f>I15/G15*100</f>
        <v>2</v>
      </c>
      <c r="K15" s="37">
        <f>H15*J15</f>
        <v>1.5304576144036005E-3</v>
      </c>
      <c r="L15" s="35">
        <f>'Annex-V (b)'!AD15</f>
        <v>20.401</v>
      </c>
      <c r="M15" s="35">
        <f>L15/G15*100</f>
        <v>10</v>
      </c>
      <c r="N15" s="37">
        <f>H15*M15</f>
        <v>7.6522880720180028E-3</v>
      </c>
      <c r="O15" s="35">
        <f>'Annex-V (b)'!AL15</f>
        <v>51.002499999999998</v>
      </c>
      <c r="P15" s="35">
        <f>O15/G15*100</f>
        <v>25</v>
      </c>
      <c r="Q15" s="37">
        <f>H15*P15</f>
        <v>1.9130720180045007E-2</v>
      </c>
      <c r="R15" s="35">
        <f>'Annex-V (b)'!AT15</f>
        <v>51.002499999999998</v>
      </c>
      <c r="S15" s="35">
        <f>R15/G15*100</f>
        <v>25</v>
      </c>
      <c r="T15" s="37">
        <f>H15*S15</f>
        <v>1.9130720180045007E-2</v>
      </c>
      <c r="U15" s="35">
        <f>'Annex-V (b)'!BB15</f>
        <v>51.002499999999998</v>
      </c>
      <c r="V15" s="35">
        <f>U15/G15*100</f>
        <v>25</v>
      </c>
      <c r="W15" s="37">
        <f>H15*V15</f>
        <v>1.9130720180045007E-2</v>
      </c>
      <c r="X15" s="35">
        <f>'Annex-V (b)'!BJ15</f>
        <v>20.401</v>
      </c>
      <c r="Y15" s="35">
        <f>X15/G15*100</f>
        <v>10</v>
      </c>
      <c r="Z15" s="37">
        <f>H15*Y15</f>
        <v>7.6522880720180028E-3</v>
      </c>
      <c r="AA15" s="35">
        <f>'Annex-V (b)'!BR15</f>
        <v>6.1202999999999994</v>
      </c>
      <c r="AB15" s="35">
        <f>AA15/G15*100</f>
        <v>3</v>
      </c>
      <c r="AC15" s="37">
        <f>H15*AB15</f>
        <v>2.2956864216054007E-3</v>
      </c>
    </row>
    <row r="16" spans="1:30" ht="14.1" customHeight="1" x14ac:dyDescent="0.25">
      <c r="A16" s="329"/>
      <c r="B16" s="335"/>
      <c r="C16" s="336" t="s">
        <v>148</v>
      </c>
      <c r="D16" s="332"/>
      <c r="E16" s="331"/>
      <c r="F16" s="244"/>
      <c r="G16" s="337">
        <f>G15</f>
        <v>204.01</v>
      </c>
      <c r="H16" s="246"/>
      <c r="I16" s="40">
        <f>'Annex-V (b)'!V16</f>
        <v>4.0801999999999996</v>
      </c>
      <c r="J16" s="36"/>
      <c r="K16" s="37"/>
      <c r="L16" s="40">
        <f>L15</f>
        <v>20.401</v>
      </c>
      <c r="M16" s="35"/>
      <c r="N16" s="37"/>
      <c r="O16" s="40">
        <f>O15</f>
        <v>51.002499999999998</v>
      </c>
      <c r="P16" s="35"/>
      <c r="Q16" s="37"/>
      <c r="R16" s="40">
        <f>R15</f>
        <v>51.002499999999998</v>
      </c>
      <c r="S16" s="35"/>
      <c r="T16" s="37"/>
      <c r="U16" s="40">
        <f>U15</f>
        <v>51.002499999999998</v>
      </c>
      <c r="V16" s="35"/>
      <c r="W16" s="37"/>
      <c r="X16" s="40">
        <f>X15</f>
        <v>20.401</v>
      </c>
      <c r="Y16" s="35"/>
      <c r="Z16" s="37"/>
      <c r="AA16" s="40">
        <f>AA15</f>
        <v>6.1202999999999994</v>
      </c>
      <c r="AB16" s="35"/>
      <c r="AC16" s="37"/>
    </row>
    <row r="17" spans="1:29" ht="14.1" customHeight="1" x14ac:dyDescent="0.25">
      <c r="A17" s="329"/>
      <c r="B17" s="338"/>
      <c r="C17" s="336" t="s">
        <v>14</v>
      </c>
      <c r="D17" s="329"/>
      <c r="E17" s="331"/>
      <c r="F17" s="244"/>
      <c r="G17" s="334"/>
      <c r="H17" s="246"/>
      <c r="I17" s="35"/>
      <c r="J17" s="36"/>
      <c r="K17" s="41"/>
      <c r="L17" s="35"/>
      <c r="M17" s="35"/>
      <c r="N17" s="33"/>
      <c r="O17" s="35"/>
      <c r="P17" s="35"/>
      <c r="Q17" s="33"/>
      <c r="R17" s="35"/>
      <c r="S17" s="35"/>
      <c r="T17" s="33"/>
      <c r="U17" s="35"/>
      <c r="V17" s="35"/>
      <c r="W17" s="33"/>
      <c r="X17" s="35"/>
      <c r="Y17" s="35"/>
      <c r="Z17" s="33"/>
      <c r="AA17" s="35"/>
      <c r="AB17" s="35"/>
      <c r="AC17" s="33"/>
    </row>
    <row r="18" spans="1:29" ht="14.1" customHeight="1" x14ac:dyDescent="0.25">
      <c r="A18" s="339">
        <v>3111</v>
      </c>
      <c r="B18" s="339">
        <v>3111301</v>
      </c>
      <c r="C18" s="317" t="s">
        <v>154</v>
      </c>
      <c r="D18" s="329" t="str">
        <f>'Annex-V (b)'!D18</f>
        <v>PM</v>
      </c>
      <c r="E18" s="333">
        <f>'Annex-V (b)'!E18</f>
        <v>5.7000000000000002E-2</v>
      </c>
      <c r="F18" s="244">
        <f>'Annex-V (b)'!F18</f>
        <v>420</v>
      </c>
      <c r="G18" s="334">
        <f>'Annex-V (b)'!N18</f>
        <v>23.94</v>
      </c>
      <c r="H18" s="246">
        <f t="shared" ref="H18:H28" si="0">G18/G$99</f>
        <v>8.9797449362340572E-5</v>
      </c>
      <c r="I18" s="35">
        <f>'Annex-V (b)'!V18</f>
        <v>0.47880000000000006</v>
      </c>
      <c r="J18" s="36">
        <f t="shared" ref="J18:J28" si="1">I18/G18*100</f>
        <v>2</v>
      </c>
      <c r="K18" s="37">
        <f t="shared" ref="K18:K28" si="2">H18*J18</f>
        <v>1.7959489872468114E-4</v>
      </c>
      <c r="L18" s="35">
        <f>'Annex-V (b)'!AD18</f>
        <v>2.3940000000000001</v>
      </c>
      <c r="M18" s="35">
        <f t="shared" ref="M18:M28" si="3">L18/G18*100</f>
        <v>10</v>
      </c>
      <c r="N18" s="37">
        <f t="shared" ref="N18:N28" si="4">H18*M18</f>
        <v>8.9797449362340577E-4</v>
      </c>
      <c r="O18" s="35">
        <f>'Annex-V (b)'!AL18</f>
        <v>5.9850000000000003</v>
      </c>
      <c r="P18" s="35">
        <f t="shared" ref="P18:P28" si="5">O18/G18*100</f>
        <v>25</v>
      </c>
      <c r="Q18" s="37">
        <f t="shared" ref="Q18:Q28" si="6">H18*P18</f>
        <v>2.2449362340585142E-3</v>
      </c>
      <c r="R18" s="35">
        <f>'Annex-V (b)'!AT18</f>
        <v>5.9850000000000003</v>
      </c>
      <c r="S18" s="35">
        <f t="shared" ref="S18:S28" si="7">R18/G18*100</f>
        <v>25</v>
      </c>
      <c r="T18" s="37">
        <f t="shared" ref="T18:T28" si="8">H18*S18</f>
        <v>2.2449362340585142E-3</v>
      </c>
      <c r="U18" s="35">
        <f>'Annex-V (b)'!BB18</f>
        <v>5.9850000000000003</v>
      </c>
      <c r="V18" s="35">
        <f>U18/G18*100</f>
        <v>25</v>
      </c>
      <c r="W18" s="37">
        <f t="shared" ref="W18:W28" si="9">H18*V18</f>
        <v>2.2449362340585142E-3</v>
      </c>
      <c r="X18" s="35">
        <f>'Annex-V (b)'!BJ18</f>
        <v>2.3940000000000001</v>
      </c>
      <c r="Y18" s="35">
        <f t="shared" ref="Y18:Y28" si="10">X18/G18*100</f>
        <v>10</v>
      </c>
      <c r="Z18" s="37">
        <f t="shared" ref="Z18:Z28" si="11">H18*Y18</f>
        <v>8.9797449362340577E-4</v>
      </c>
      <c r="AA18" s="35">
        <f>'Annex-V (b)'!BR18</f>
        <v>0.71820000000000006</v>
      </c>
      <c r="AB18" s="35">
        <f t="shared" ref="AB18:AB19" si="12">AA18/G18*100</f>
        <v>3.0000000000000004</v>
      </c>
      <c r="AC18" s="37">
        <f t="shared" ref="AC18:AC28" si="13">H18*AB18</f>
        <v>2.6939234808702174E-4</v>
      </c>
    </row>
    <row r="19" spans="1:29" ht="14.1" customHeight="1" x14ac:dyDescent="0.25">
      <c r="A19" s="339">
        <v>3111</v>
      </c>
      <c r="B19" s="339">
        <v>3111302</v>
      </c>
      <c r="C19" s="317" t="s">
        <v>19</v>
      </c>
      <c r="D19" s="329" t="str">
        <f>'Annex-V (b)'!D19</f>
        <v>PM</v>
      </c>
      <c r="E19" s="333">
        <f>'Annex-V (b)'!E19</f>
        <v>3.0158730158730161E-3</v>
      </c>
      <c r="F19" s="244">
        <f>'Annex-V (b)'!F19</f>
        <v>504</v>
      </c>
      <c r="G19" s="334">
        <f>'Annex-V (b)'!N19</f>
        <v>1.52</v>
      </c>
      <c r="H19" s="246">
        <f t="shared" si="0"/>
        <v>5.7014253563390836E-6</v>
      </c>
      <c r="I19" s="35">
        <f>'Annex-V (b)'!V19</f>
        <v>3.04E-2</v>
      </c>
      <c r="J19" s="36">
        <f t="shared" si="1"/>
        <v>2</v>
      </c>
      <c r="K19" s="37">
        <f t="shared" si="2"/>
        <v>1.1402850712678167E-5</v>
      </c>
      <c r="L19" s="35">
        <f>'Annex-V (b)'!AD19</f>
        <v>0.15200000000000002</v>
      </c>
      <c r="M19" s="35">
        <f t="shared" si="3"/>
        <v>10.000000000000002</v>
      </c>
      <c r="N19" s="37">
        <f t="shared" si="4"/>
        <v>5.7014253563390845E-5</v>
      </c>
      <c r="O19" s="35">
        <f>'Annex-V (b)'!AL19</f>
        <v>0.38</v>
      </c>
      <c r="P19" s="35">
        <f t="shared" si="5"/>
        <v>25</v>
      </c>
      <c r="Q19" s="37">
        <f t="shared" si="6"/>
        <v>1.4253563390847709E-4</v>
      </c>
      <c r="R19" s="35">
        <f>'Annex-V (b)'!AT19</f>
        <v>0.38</v>
      </c>
      <c r="S19" s="35">
        <f t="shared" si="7"/>
        <v>25</v>
      </c>
      <c r="T19" s="37">
        <f t="shared" si="8"/>
        <v>1.4253563390847709E-4</v>
      </c>
      <c r="U19" s="35">
        <f>'Annex-V (b)'!BB19</f>
        <v>0.38</v>
      </c>
      <c r="V19" s="35">
        <f>U19/G19*100</f>
        <v>25</v>
      </c>
      <c r="W19" s="37">
        <f t="shared" si="9"/>
        <v>1.4253563390847709E-4</v>
      </c>
      <c r="X19" s="35">
        <f>'Annex-V (b)'!BJ19</f>
        <v>0.15200000000000002</v>
      </c>
      <c r="Y19" s="35">
        <f t="shared" si="10"/>
        <v>10.000000000000002</v>
      </c>
      <c r="Z19" s="37">
        <f t="shared" si="11"/>
        <v>5.7014253563390845E-5</v>
      </c>
      <c r="AA19" s="35">
        <f>'Annex-V (b)'!BR19</f>
        <v>4.5600000000000002E-2</v>
      </c>
      <c r="AB19" s="35">
        <f t="shared" si="12"/>
        <v>3.0000000000000004</v>
      </c>
      <c r="AC19" s="37">
        <f t="shared" si="13"/>
        <v>1.7104276069017253E-5</v>
      </c>
    </row>
    <row r="20" spans="1:29" ht="14.1" customHeight="1" x14ac:dyDescent="0.25">
      <c r="A20" s="339">
        <v>3111</v>
      </c>
      <c r="B20" s="339">
        <v>3111306</v>
      </c>
      <c r="C20" s="317" t="s">
        <v>20</v>
      </c>
      <c r="D20" s="329" t="str">
        <f>'Annex-V (b)'!D20</f>
        <v>PM</v>
      </c>
      <c r="E20" s="333">
        <f>'Annex-V (b)'!E20</f>
        <v>8.2758620689655175E-3</v>
      </c>
      <c r="F20" s="244">
        <f>'Annex-V (b)'!F20</f>
        <v>2436</v>
      </c>
      <c r="G20" s="334">
        <f>'Annex-V (b)'!N20</f>
        <v>20.16</v>
      </c>
      <c r="H20" s="246">
        <f t="shared" si="0"/>
        <v>7.5618904726181525E-5</v>
      </c>
      <c r="I20" s="35">
        <f>'Annex-V (b)'!V20</f>
        <v>0.4032</v>
      </c>
      <c r="J20" s="36">
        <f t="shared" si="1"/>
        <v>2</v>
      </c>
      <c r="K20" s="37">
        <f t="shared" si="2"/>
        <v>1.5123780945236305E-4</v>
      </c>
      <c r="L20" s="35">
        <f>'Annex-V (b)'!AD20</f>
        <v>2.016</v>
      </c>
      <c r="M20" s="35">
        <f t="shared" si="3"/>
        <v>10</v>
      </c>
      <c r="N20" s="37">
        <f t="shared" si="4"/>
        <v>7.5618904726181522E-4</v>
      </c>
      <c r="O20" s="35">
        <f>'Annex-V (b)'!AL20</f>
        <v>5.04</v>
      </c>
      <c r="P20" s="35">
        <f t="shared" si="5"/>
        <v>25</v>
      </c>
      <c r="Q20" s="37">
        <f t="shared" si="6"/>
        <v>1.8904726181545382E-3</v>
      </c>
      <c r="R20" s="35">
        <f>'Annex-V (b)'!AT20</f>
        <v>5.04</v>
      </c>
      <c r="S20" s="35">
        <f t="shared" si="7"/>
        <v>25</v>
      </c>
      <c r="T20" s="37">
        <f t="shared" si="8"/>
        <v>1.8904726181545382E-3</v>
      </c>
      <c r="U20" s="35">
        <f>'Annex-V (b)'!BB20</f>
        <v>5.04</v>
      </c>
      <c r="V20" s="35">
        <f t="shared" ref="V20:V28" si="14">U20/G20*100</f>
        <v>25</v>
      </c>
      <c r="W20" s="37">
        <f t="shared" si="9"/>
        <v>1.8904726181545382E-3</v>
      </c>
      <c r="X20" s="35">
        <f>'Annex-V (b)'!BJ20</f>
        <v>2.016</v>
      </c>
      <c r="Y20" s="35">
        <f t="shared" si="10"/>
        <v>10</v>
      </c>
      <c r="Z20" s="37">
        <f t="shared" si="11"/>
        <v>7.5618904726181522E-4</v>
      </c>
      <c r="AA20" s="35">
        <f>'Annex-V (b)'!BR20</f>
        <v>0.6048</v>
      </c>
      <c r="AB20" s="35">
        <f t="shared" ref="AB20:AB28" si="15">AA20/G20*100</f>
        <v>3</v>
      </c>
      <c r="AC20" s="37">
        <f t="shared" si="13"/>
        <v>2.2685671417854459E-4</v>
      </c>
    </row>
    <row r="21" spans="1:29" ht="14.1" customHeight="1" x14ac:dyDescent="0.25">
      <c r="A21" s="339">
        <v>3111</v>
      </c>
      <c r="B21" s="339">
        <v>3111310</v>
      </c>
      <c r="C21" s="317" t="s">
        <v>155</v>
      </c>
      <c r="D21" s="329" t="str">
        <f>'Annex-V (b)'!D21</f>
        <v>PM</v>
      </c>
      <c r="E21" s="333">
        <f>'Annex-V (b)'!E21</f>
        <v>0.3507142857142857</v>
      </c>
      <c r="F21" s="244">
        <f>'Annex-V (b)'!F21</f>
        <v>2436</v>
      </c>
      <c r="G21" s="334">
        <f>'Annex-V (b)'!N21</f>
        <v>854.34</v>
      </c>
      <c r="H21" s="246">
        <f t="shared" si="0"/>
        <v>3.2045761440360086E-3</v>
      </c>
      <c r="I21" s="35">
        <f>'Annex-V (b)'!V21</f>
        <v>17.0868</v>
      </c>
      <c r="J21" s="36">
        <f t="shared" si="1"/>
        <v>2</v>
      </c>
      <c r="K21" s="37">
        <f t="shared" si="2"/>
        <v>6.4091522880720172E-3</v>
      </c>
      <c r="L21" s="35">
        <f>'Annex-V (b)'!AD21</f>
        <v>85.434000000000012</v>
      </c>
      <c r="M21" s="35">
        <f t="shared" si="3"/>
        <v>10</v>
      </c>
      <c r="N21" s="37">
        <f t="shared" si="4"/>
        <v>3.2045761440360088E-2</v>
      </c>
      <c r="O21" s="35">
        <f>'Annex-V (b)'!AL21</f>
        <v>213.58500000000001</v>
      </c>
      <c r="P21" s="35">
        <f t="shared" si="5"/>
        <v>25</v>
      </c>
      <c r="Q21" s="37">
        <f t="shared" si="6"/>
        <v>8.0114403600900219E-2</v>
      </c>
      <c r="R21" s="35">
        <f>'Annex-V (b)'!AT21</f>
        <v>213.58500000000001</v>
      </c>
      <c r="S21" s="35">
        <f t="shared" si="7"/>
        <v>25</v>
      </c>
      <c r="T21" s="37">
        <f t="shared" si="8"/>
        <v>8.0114403600900219E-2</v>
      </c>
      <c r="U21" s="35">
        <f>'Annex-V (b)'!BB21</f>
        <v>213.58500000000001</v>
      </c>
      <c r="V21" s="35">
        <f t="shared" si="14"/>
        <v>25</v>
      </c>
      <c r="W21" s="37">
        <f t="shared" si="9"/>
        <v>8.0114403600900219E-2</v>
      </c>
      <c r="X21" s="35">
        <f>'Annex-V (b)'!BJ21</f>
        <v>85.434000000000012</v>
      </c>
      <c r="Y21" s="35">
        <f t="shared" si="10"/>
        <v>10</v>
      </c>
      <c r="Z21" s="37">
        <f t="shared" si="11"/>
        <v>3.2045761440360088E-2</v>
      </c>
      <c r="AA21" s="35">
        <f>'Annex-V (b)'!BR21</f>
        <v>25.630199999999999</v>
      </c>
      <c r="AB21" s="35">
        <f>AA21/G21*100</f>
        <v>3</v>
      </c>
      <c r="AC21" s="37">
        <f t="shared" si="13"/>
        <v>9.6137284321080249E-3</v>
      </c>
    </row>
    <row r="22" spans="1:29" ht="14.1" customHeight="1" x14ac:dyDescent="0.25">
      <c r="A22" s="339">
        <v>3111</v>
      </c>
      <c r="B22" s="339">
        <v>3111311</v>
      </c>
      <c r="C22" s="317" t="s">
        <v>17</v>
      </c>
      <c r="D22" s="329" t="str">
        <f>'Annex-V (b)'!D22</f>
        <v>PM</v>
      </c>
      <c r="E22" s="333">
        <f>'Annex-V (b)'!E22</f>
        <v>1.4999999999999999E-2</v>
      </c>
      <c r="F22" s="244">
        <f>'Annex-V (b)'!F22</f>
        <v>2436</v>
      </c>
      <c r="G22" s="334">
        <f>'Annex-V (b)'!N22</f>
        <v>36.54</v>
      </c>
      <c r="H22" s="246">
        <f t="shared" si="0"/>
        <v>1.3705926481620402E-4</v>
      </c>
      <c r="I22" s="35">
        <f>'Annex-V (b)'!V22</f>
        <v>0.73080000000000001</v>
      </c>
      <c r="J22" s="36">
        <f t="shared" si="1"/>
        <v>2</v>
      </c>
      <c r="K22" s="37">
        <f t="shared" si="2"/>
        <v>2.7411852963240803E-4</v>
      </c>
      <c r="L22" s="35">
        <f>'Annex-V (b)'!AD22</f>
        <v>3.6539999999999999</v>
      </c>
      <c r="M22" s="35">
        <f t="shared" si="3"/>
        <v>10</v>
      </c>
      <c r="N22" s="37">
        <f t="shared" si="4"/>
        <v>1.3705926481620402E-3</v>
      </c>
      <c r="O22" s="35">
        <f>'Annex-V (b)'!AL22</f>
        <v>9.1349999999999998</v>
      </c>
      <c r="P22" s="35">
        <f t="shared" si="5"/>
        <v>25</v>
      </c>
      <c r="Q22" s="37">
        <f t="shared" si="6"/>
        <v>3.4264816204051004E-3</v>
      </c>
      <c r="R22" s="35">
        <f>'Annex-V (b)'!AT22</f>
        <v>9.1349999999999998</v>
      </c>
      <c r="S22" s="35">
        <f t="shared" si="7"/>
        <v>25</v>
      </c>
      <c r="T22" s="37">
        <f t="shared" si="8"/>
        <v>3.4264816204051004E-3</v>
      </c>
      <c r="U22" s="35">
        <f>'Annex-V (b)'!BB22</f>
        <v>9.1349999999999998</v>
      </c>
      <c r="V22" s="35">
        <f t="shared" si="14"/>
        <v>25</v>
      </c>
      <c r="W22" s="37">
        <f t="shared" si="9"/>
        <v>3.4264816204051004E-3</v>
      </c>
      <c r="X22" s="35">
        <f>'Annex-V (b)'!BJ22</f>
        <v>3.6539999999999999</v>
      </c>
      <c r="Y22" s="35">
        <f t="shared" si="10"/>
        <v>10</v>
      </c>
      <c r="Z22" s="37">
        <f t="shared" si="11"/>
        <v>1.3705926481620402E-3</v>
      </c>
      <c r="AA22" s="35">
        <f>'Annex-V (b)'!BR22</f>
        <v>1.0961999999999998</v>
      </c>
      <c r="AB22" s="35">
        <f t="shared" si="15"/>
        <v>2.9999999999999996</v>
      </c>
      <c r="AC22" s="37">
        <f t="shared" si="13"/>
        <v>4.1117779444861197E-4</v>
      </c>
    </row>
    <row r="23" spans="1:29" ht="14.1" customHeight="1" x14ac:dyDescent="0.25">
      <c r="A23" s="339">
        <v>3111</v>
      </c>
      <c r="B23" s="339">
        <v>3111312</v>
      </c>
      <c r="C23" s="317" t="s">
        <v>167</v>
      </c>
      <c r="D23" s="329" t="str">
        <f>'Annex-V (b)'!D23</f>
        <v>PM</v>
      </c>
      <c r="E23" s="333">
        <f>'Annex-V (b)'!E23</f>
        <v>1.6E-2</v>
      </c>
      <c r="F23" s="244">
        <f>'Annex-V (b)'!F23</f>
        <v>420</v>
      </c>
      <c r="G23" s="334">
        <f>'Annex-V (b)'!N23</f>
        <v>6.72</v>
      </c>
      <c r="H23" s="246">
        <f t="shared" si="0"/>
        <v>2.5206301575393841E-5</v>
      </c>
      <c r="I23" s="35">
        <f>'Annex-V (b)'!V23</f>
        <v>0.13439999999999999</v>
      </c>
      <c r="J23" s="36">
        <f t="shared" si="1"/>
        <v>2</v>
      </c>
      <c r="K23" s="37">
        <f t="shared" si="2"/>
        <v>5.0412603150787681E-5</v>
      </c>
      <c r="L23" s="35">
        <f>'Annex-V (b)'!AD23</f>
        <v>0.67200000000000004</v>
      </c>
      <c r="M23" s="35">
        <f t="shared" si="3"/>
        <v>10</v>
      </c>
      <c r="N23" s="37">
        <f t="shared" si="4"/>
        <v>2.5206301575393843E-4</v>
      </c>
      <c r="O23" s="35">
        <f>'Annex-V (b)'!AL23</f>
        <v>1.68</v>
      </c>
      <c r="P23" s="35">
        <f t="shared" si="5"/>
        <v>25</v>
      </c>
      <c r="Q23" s="37">
        <f t="shared" si="6"/>
        <v>6.3015753938484604E-4</v>
      </c>
      <c r="R23" s="35">
        <f>'Annex-V (b)'!AT23</f>
        <v>1.68</v>
      </c>
      <c r="S23" s="35">
        <f t="shared" si="7"/>
        <v>25</v>
      </c>
      <c r="T23" s="37">
        <f t="shared" si="8"/>
        <v>6.3015753938484604E-4</v>
      </c>
      <c r="U23" s="35">
        <f>'Annex-V (b)'!BB23</f>
        <v>1.68</v>
      </c>
      <c r="V23" s="35">
        <f t="shared" si="14"/>
        <v>25</v>
      </c>
      <c r="W23" s="37">
        <f t="shared" si="9"/>
        <v>6.3015753938484604E-4</v>
      </c>
      <c r="X23" s="35">
        <f>'Annex-V (b)'!BJ23</f>
        <v>0.67200000000000004</v>
      </c>
      <c r="Y23" s="35">
        <f t="shared" si="10"/>
        <v>10</v>
      </c>
      <c r="Z23" s="37">
        <f t="shared" si="11"/>
        <v>2.5206301575393843E-4</v>
      </c>
      <c r="AA23" s="35">
        <f>'Annex-V (b)'!BR23</f>
        <v>0.20159999999999997</v>
      </c>
      <c r="AB23" s="35">
        <f t="shared" si="15"/>
        <v>3</v>
      </c>
      <c r="AC23" s="37">
        <f t="shared" si="13"/>
        <v>7.5618904726181525E-5</v>
      </c>
    </row>
    <row r="24" spans="1:29" ht="14.1" customHeight="1" x14ac:dyDescent="0.25">
      <c r="A24" s="339">
        <v>3111</v>
      </c>
      <c r="B24" s="339">
        <v>3111314</v>
      </c>
      <c r="C24" s="317" t="s">
        <v>18</v>
      </c>
      <c r="D24" s="329" t="str">
        <f>'Annex-V (b)'!D24</f>
        <v>PM</v>
      </c>
      <c r="E24" s="333">
        <f>'Annex-V (b)'!E24</f>
        <v>3.0158730158730161E-3</v>
      </c>
      <c r="F24" s="244">
        <f>'Annex-V (b)'!F24</f>
        <v>504</v>
      </c>
      <c r="G24" s="334">
        <f>'Annex-V (b)'!N24</f>
        <v>1.52</v>
      </c>
      <c r="H24" s="246">
        <f t="shared" si="0"/>
        <v>5.7014253563390836E-6</v>
      </c>
      <c r="I24" s="35">
        <f>'Annex-V (b)'!V24</f>
        <v>3.04E-2</v>
      </c>
      <c r="J24" s="36">
        <f t="shared" si="1"/>
        <v>2</v>
      </c>
      <c r="K24" s="37">
        <f t="shared" si="2"/>
        <v>1.1402850712678167E-5</v>
      </c>
      <c r="L24" s="35">
        <f>'Annex-V (b)'!AD24</f>
        <v>0.15200000000000002</v>
      </c>
      <c r="M24" s="35">
        <f t="shared" si="3"/>
        <v>10.000000000000002</v>
      </c>
      <c r="N24" s="37">
        <f t="shared" si="4"/>
        <v>5.7014253563390845E-5</v>
      </c>
      <c r="O24" s="35">
        <f>'Annex-V (b)'!AL24</f>
        <v>0.38</v>
      </c>
      <c r="P24" s="35">
        <f t="shared" si="5"/>
        <v>25</v>
      </c>
      <c r="Q24" s="37">
        <f t="shared" si="6"/>
        <v>1.4253563390847709E-4</v>
      </c>
      <c r="R24" s="35">
        <f>'Annex-V (b)'!AT24</f>
        <v>0.38</v>
      </c>
      <c r="S24" s="35">
        <f t="shared" si="7"/>
        <v>25</v>
      </c>
      <c r="T24" s="37">
        <f t="shared" si="8"/>
        <v>1.4253563390847709E-4</v>
      </c>
      <c r="U24" s="35">
        <f>'Annex-V (b)'!BB24</f>
        <v>0.38</v>
      </c>
      <c r="V24" s="35">
        <f t="shared" si="14"/>
        <v>25</v>
      </c>
      <c r="W24" s="37">
        <f t="shared" si="9"/>
        <v>1.4253563390847709E-4</v>
      </c>
      <c r="X24" s="35">
        <f>'Annex-V (b)'!BJ24</f>
        <v>0.15200000000000002</v>
      </c>
      <c r="Y24" s="35">
        <f t="shared" si="10"/>
        <v>10.000000000000002</v>
      </c>
      <c r="Z24" s="37">
        <f t="shared" si="11"/>
        <v>5.7014253563390845E-5</v>
      </c>
      <c r="AA24" s="35">
        <f>'Annex-V (b)'!BR24</f>
        <v>4.5600000000000002E-2</v>
      </c>
      <c r="AB24" s="35">
        <f t="shared" si="15"/>
        <v>3.0000000000000004</v>
      </c>
      <c r="AC24" s="37">
        <f t="shared" si="13"/>
        <v>1.7104276069017253E-5</v>
      </c>
    </row>
    <row r="25" spans="1:29" ht="14.1" customHeight="1" x14ac:dyDescent="0.25">
      <c r="A25" s="339">
        <v>3111</v>
      </c>
      <c r="B25" s="339">
        <v>3111325</v>
      </c>
      <c r="C25" s="317" t="s">
        <v>16</v>
      </c>
      <c r="D25" s="329" t="str">
        <f>'Annex-V (b)'!D25</f>
        <v>Nos.</v>
      </c>
      <c r="E25" s="333">
        <f>'Annex-V (b)'!E25</f>
        <v>0.6519540229885058</v>
      </c>
      <c r="F25" s="244">
        <f>'Annex-V (b)'!F25</f>
        <v>435</v>
      </c>
      <c r="G25" s="334">
        <f>'Annex-V (b)'!N25</f>
        <v>283.60000000000002</v>
      </c>
      <c r="H25" s="246">
        <f t="shared" si="0"/>
        <v>1.0637659414853712E-3</v>
      </c>
      <c r="I25" s="35">
        <f>'Annex-V (b)'!V25</f>
        <v>5.6720000000000006</v>
      </c>
      <c r="J25" s="36">
        <f t="shared" si="1"/>
        <v>2</v>
      </c>
      <c r="K25" s="37">
        <f t="shared" si="2"/>
        <v>2.1275318829707423E-3</v>
      </c>
      <c r="L25" s="35">
        <f>'Annex-V (b)'!AD25</f>
        <v>28.360000000000003</v>
      </c>
      <c r="M25" s="35">
        <f t="shared" si="3"/>
        <v>10</v>
      </c>
      <c r="N25" s="37">
        <f t="shared" si="4"/>
        <v>1.0637659414853711E-2</v>
      </c>
      <c r="O25" s="35">
        <f>'Annex-V (b)'!AL25</f>
        <v>70.900000000000006</v>
      </c>
      <c r="P25" s="35">
        <f t="shared" si="5"/>
        <v>25</v>
      </c>
      <c r="Q25" s="37">
        <f t="shared" si="6"/>
        <v>2.659414853713428E-2</v>
      </c>
      <c r="R25" s="35">
        <f>'Annex-V (b)'!AT25</f>
        <v>70.900000000000006</v>
      </c>
      <c r="S25" s="35">
        <f t="shared" si="7"/>
        <v>25</v>
      </c>
      <c r="T25" s="37">
        <f t="shared" si="8"/>
        <v>2.659414853713428E-2</v>
      </c>
      <c r="U25" s="35">
        <f>'Annex-V (b)'!BB25</f>
        <v>70.900000000000006</v>
      </c>
      <c r="V25" s="35">
        <f t="shared" si="14"/>
        <v>25</v>
      </c>
      <c r="W25" s="37">
        <f t="shared" si="9"/>
        <v>2.659414853713428E-2</v>
      </c>
      <c r="X25" s="35">
        <f>'Annex-V (b)'!BJ25</f>
        <v>28.360000000000003</v>
      </c>
      <c r="Y25" s="35">
        <f t="shared" si="10"/>
        <v>10</v>
      </c>
      <c r="Z25" s="37">
        <f t="shared" si="11"/>
        <v>1.0637659414853711E-2</v>
      </c>
      <c r="AA25" s="35">
        <f>'Annex-V (b)'!BR25</f>
        <v>8.5080000000000009</v>
      </c>
      <c r="AB25" s="35">
        <f t="shared" si="15"/>
        <v>3.0000000000000004</v>
      </c>
      <c r="AC25" s="37">
        <f t="shared" si="13"/>
        <v>3.1912978244561141E-3</v>
      </c>
    </row>
    <row r="26" spans="1:29" ht="14.1" customHeight="1" x14ac:dyDescent="0.25">
      <c r="A26" s="339">
        <v>3111</v>
      </c>
      <c r="B26" s="339">
        <v>3111328</v>
      </c>
      <c r="C26" s="317" t="s">
        <v>156</v>
      </c>
      <c r="D26" s="329" t="str">
        <f>'Annex-V (b)'!D26</f>
        <v>Nos.</v>
      </c>
      <c r="E26" s="333">
        <f>'Annex-V (b)'!E26</f>
        <v>0.6</v>
      </c>
      <c r="F26" s="244">
        <f>'Annex-V (b)'!F26</f>
        <v>87</v>
      </c>
      <c r="G26" s="334">
        <f>'Annex-V (b)'!N26</f>
        <v>52.2</v>
      </c>
      <c r="H26" s="246">
        <f t="shared" si="0"/>
        <v>1.9579894973743432E-4</v>
      </c>
      <c r="I26" s="35">
        <f>'Annex-V (b)'!V26</f>
        <v>1.044</v>
      </c>
      <c r="J26" s="36">
        <f t="shared" si="1"/>
        <v>2</v>
      </c>
      <c r="K26" s="37">
        <f t="shared" si="2"/>
        <v>3.9159789947486865E-4</v>
      </c>
      <c r="L26" s="35">
        <f>'Annex-V (b)'!AD26</f>
        <v>5.2200000000000006</v>
      </c>
      <c r="M26" s="35">
        <f t="shared" si="3"/>
        <v>10</v>
      </c>
      <c r="N26" s="37">
        <f t="shared" si="4"/>
        <v>1.9579894973743434E-3</v>
      </c>
      <c r="O26" s="35">
        <f>'Annex-V (b)'!AL26</f>
        <v>13.05</v>
      </c>
      <c r="P26" s="35">
        <f t="shared" si="5"/>
        <v>25</v>
      </c>
      <c r="Q26" s="37">
        <f t="shared" si="6"/>
        <v>4.8949737434358584E-3</v>
      </c>
      <c r="R26" s="35">
        <f>'Annex-V (b)'!AT26</f>
        <v>13.05</v>
      </c>
      <c r="S26" s="35">
        <f t="shared" si="7"/>
        <v>25</v>
      </c>
      <c r="T26" s="37">
        <f t="shared" si="8"/>
        <v>4.8949737434358584E-3</v>
      </c>
      <c r="U26" s="35">
        <f>'Annex-V (b)'!BB26</f>
        <v>13.05</v>
      </c>
      <c r="V26" s="35">
        <f t="shared" si="14"/>
        <v>25</v>
      </c>
      <c r="W26" s="37">
        <f t="shared" si="9"/>
        <v>4.8949737434358584E-3</v>
      </c>
      <c r="X26" s="35">
        <f>'Annex-V (b)'!BJ26</f>
        <v>5.2200000000000006</v>
      </c>
      <c r="Y26" s="35">
        <f t="shared" si="10"/>
        <v>10</v>
      </c>
      <c r="Z26" s="37">
        <f t="shared" si="11"/>
        <v>1.9579894973743434E-3</v>
      </c>
      <c r="AA26" s="35">
        <f>'Annex-V (b)'!BR26</f>
        <v>1.5660000000000001</v>
      </c>
      <c r="AB26" s="35">
        <f t="shared" si="15"/>
        <v>3</v>
      </c>
      <c r="AC26" s="37">
        <f t="shared" si="13"/>
        <v>5.8739684921230292E-4</v>
      </c>
    </row>
    <row r="27" spans="1:29" ht="14.1" customHeight="1" x14ac:dyDescent="0.25">
      <c r="A27" s="339">
        <v>3111</v>
      </c>
      <c r="B27" s="339">
        <v>3111335</v>
      </c>
      <c r="C27" s="317" t="s">
        <v>157</v>
      </c>
      <c r="D27" s="329" t="str">
        <f>'Annex-V (b)'!D27</f>
        <v>Nos.</v>
      </c>
      <c r="E27" s="333">
        <f>'Annex-V (b)'!E27</f>
        <v>0.15</v>
      </c>
      <c r="F27" s="244">
        <f>'Annex-V (b)'!F27</f>
        <v>232</v>
      </c>
      <c r="G27" s="334">
        <f>'Annex-V (b)'!N27</f>
        <v>34.799999999999997</v>
      </c>
      <c r="H27" s="246">
        <f t="shared" si="0"/>
        <v>1.3053263315828954E-4</v>
      </c>
      <c r="I27" s="35">
        <f>'Annex-V (b)'!V27</f>
        <v>0.69599999999999995</v>
      </c>
      <c r="J27" s="36">
        <f t="shared" ref="J27" si="16">I27/G27*100</f>
        <v>2</v>
      </c>
      <c r="K27" s="37">
        <f t="shared" ref="K27" si="17">H27*J27</f>
        <v>2.6106526631657908E-4</v>
      </c>
      <c r="L27" s="35">
        <f>'Annex-V (b)'!AD27</f>
        <v>3.48</v>
      </c>
      <c r="M27" s="35">
        <f t="shared" ref="M27" si="18">L27/G27*100</f>
        <v>10</v>
      </c>
      <c r="N27" s="37">
        <f t="shared" ref="N27" si="19">H27*M27</f>
        <v>1.3053263315828954E-3</v>
      </c>
      <c r="O27" s="35">
        <f>'Annex-V (b)'!AL27</f>
        <v>8.6999999999999993</v>
      </c>
      <c r="P27" s="35">
        <f t="shared" ref="P27" si="20">O27/G27*100</f>
        <v>25</v>
      </c>
      <c r="Q27" s="37">
        <f t="shared" ref="Q27" si="21">H27*P27</f>
        <v>3.2633158289572385E-3</v>
      </c>
      <c r="R27" s="35">
        <f>'Annex-V (b)'!AT27</f>
        <v>8.6999999999999993</v>
      </c>
      <c r="S27" s="35">
        <f t="shared" ref="S27" si="22">R27/G27*100</f>
        <v>25</v>
      </c>
      <c r="T27" s="37">
        <f t="shared" ref="T27" si="23">H27*S27</f>
        <v>3.2633158289572385E-3</v>
      </c>
      <c r="U27" s="35">
        <f>'Annex-V (b)'!BB27</f>
        <v>8.6999999999999993</v>
      </c>
      <c r="V27" s="35">
        <f t="shared" ref="V27" si="24">U27/G27*100</f>
        <v>25</v>
      </c>
      <c r="W27" s="37">
        <f t="shared" ref="W27" si="25">H27*V27</f>
        <v>3.2633158289572385E-3</v>
      </c>
      <c r="X27" s="35">
        <f>'Annex-V (b)'!BJ27</f>
        <v>3.48</v>
      </c>
      <c r="Y27" s="35">
        <f t="shared" ref="Y27" si="26">X27/G27*100</f>
        <v>10</v>
      </c>
      <c r="Z27" s="37">
        <f t="shared" ref="Z27" si="27">H27*Y27</f>
        <v>1.3053263315828954E-3</v>
      </c>
      <c r="AA27" s="35">
        <f>'Annex-V (b)'!BR27</f>
        <v>1.0439999999999998</v>
      </c>
      <c r="AB27" s="35">
        <f t="shared" ref="AB27" si="28">AA27/G27*100</f>
        <v>3</v>
      </c>
      <c r="AC27" s="37">
        <f t="shared" ref="AC27" si="29">H27*AB27</f>
        <v>3.9159789947486865E-4</v>
      </c>
    </row>
    <row r="28" spans="1:29" ht="14.1" customHeight="1" x14ac:dyDescent="0.25">
      <c r="A28" s="339">
        <v>3111</v>
      </c>
      <c r="B28" s="339">
        <v>3111338</v>
      </c>
      <c r="C28" s="317" t="s">
        <v>168</v>
      </c>
      <c r="D28" s="329" t="str">
        <f>'Annex-V (b)'!D28</f>
        <v>L.S</v>
      </c>
      <c r="E28" s="333">
        <f>'Annex-V (b)'!E28</f>
        <v>1.190344827586207</v>
      </c>
      <c r="F28" s="244">
        <f>'Annex-V (b)'!F28</f>
        <v>232</v>
      </c>
      <c r="G28" s="334">
        <f>'Annex-V (b)'!N28</f>
        <v>276.16000000000003</v>
      </c>
      <c r="H28" s="246">
        <f t="shared" si="0"/>
        <v>1.0358589647411851E-3</v>
      </c>
      <c r="I28" s="35">
        <f>'Annex-V (b)'!V28</f>
        <v>5.523200000000001</v>
      </c>
      <c r="J28" s="36">
        <f t="shared" si="1"/>
        <v>2</v>
      </c>
      <c r="K28" s="37">
        <f t="shared" si="2"/>
        <v>2.0717179294823702E-3</v>
      </c>
      <c r="L28" s="35">
        <f>'Annex-V (b)'!AD28</f>
        <v>27.616000000000003</v>
      </c>
      <c r="M28" s="35">
        <f t="shared" si="3"/>
        <v>10</v>
      </c>
      <c r="N28" s="37">
        <f t="shared" si="4"/>
        <v>1.0358589647411851E-2</v>
      </c>
      <c r="O28" s="35">
        <f>'Annex-V (b)'!AL28</f>
        <v>69.040000000000006</v>
      </c>
      <c r="P28" s="35">
        <f t="shared" si="5"/>
        <v>25</v>
      </c>
      <c r="Q28" s="37">
        <f t="shared" si="6"/>
        <v>2.5896474118529626E-2</v>
      </c>
      <c r="R28" s="35">
        <f>'Annex-V (b)'!AT28</f>
        <v>69.040000000000006</v>
      </c>
      <c r="S28" s="35">
        <f t="shared" si="7"/>
        <v>25</v>
      </c>
      <c r="T28" s="37">
        <f t="shared" si="8"/>
        <v>2.5896474118529626E-2</v>
      </c>
      <c r="U28" s="35">
        <f>'Annex-V (b)'!BB28</f>
        <v>69.040000000000006</v>
      </c>
      <c r="V28" s="35">
        <f t="shared" si="14"/>
        <v>25</v>
      </c>
      <c r="W28" s="37">
        <f t="shared" si="9"/>
        <v>2.5896474118529626E-2</v>
      </c>
      <c r="X28" s="35">
        <f>'Annex-V (b)'!BJ28</f>
        <v>27.616000000000003</v>
      </c>
      <c r="Y28" s="35">
        <f t="shared" si="10"/>
        <v>10</v>
      </c>
      <c r="Z28" s="37">
        <f t="shared" si="11"/>
        <v>1.0358589647411851E-2</v>
      </c>
      <c r="AA28" s="35">
        <f>'Annex-V (b)'!BR28</f>
        <v>8.2848000000000006</v>
      </c>
      <c r="AB28" s="35">
        <f t="shared" si="15"/>
        <v>3</v>
      </c>
      <c r="AC28" s="37">
        <f t="shared" si="13"/>
        <v>3.1075768942235554E-3</v>
      </c>
    </row>
    <row r="29" spans="1:29" ht="14.1" customHeight="1" x14ac:dyDescent="0.25">
      <c r="A29" s="329"/>
      <c r="B29" s="329"/>
      <c r="C29" s="340" t="s">
        <v>148</v>
      </c>
      <c r="D29" s="329"/>
      <c r="E29" s="331"/>
      <c r="F29" s="244"/>
      <c r="G29" s="337">
        <f>SUM(G18:G28)</f>
        <v>1591.5000000000002</v>
      </c>
      <c r="H29" s="246"/>
      <c r="I29" s="40">
        <f>'Annex-V (b)'!V29</f>
        <v>31.830000000000005</v>
      </c>
      <c r="J29" s="70"/>
      <c r="K29" s="70"/>
      <c r="L29" s="40">
        <f>SUM(L18:L28)</f>
        <v>159.15</v>
      </c>
      <c r="M29" s="40"/>
      <c r="N29" s="72"/>
      <c r="O29" s="40">
        <f>SUM(O18:O28)</f>
        <v>397.87500000000006</v>
      </c>
      <c r="P29" s="40"/>
      <c r="Q29" s="72"/>
      <c r="R29" s="40">
        <f>SUM(R18:R28)</f>
        <v>397.87500000000006</v>
      </c>
      <c r="S29" s="40"/>
      <c r="T29" s="72"/>
      <c r="U29" s="40">
        <f>SUM(U18:U28)</f>
        <v>397.87500000000006</v>
      </c>
      <c r="V29" s="40"/>
      <c r="W29" s="72"/>
      <c r="X29" s="40">
        <f>SUM(X18:X28)</f>
        <v>159.15</v>
      </c>
      <c r="Y29" s="40"/>
      <c r="Z29" s="72"/>
      <c r="AA29" s="40">
        <f>SUM(AA18:AA28)</f>
        <v>47.745000000000005</v>
      </c>
      <c r="AB29" s="40"/>
      <c r="AC29" s="72"/>
    </row>
    <row r="30" spans="1:29" ht="14.1" customHeight="1" x14ac:dyDescent="0.25">
      <c r="A30" s="329"/>
      <c r="B30" s="329"/>
      <c r="C30" s="336" t="s">
        <v>21</v>
      </c>
      <c r="D30" s="329"/>
      <c r="E30" s="331"/>
      <c r="F30" s="244"/>
      <c r="G30" s="334"/>
      <c r="H30" s="246"/>
      <c r="I30" s="35"/>
      <c r="J30" s="36"/>
      <c r="K30" s="33"/>
      <c r="L30" s="35"/>
      <c r="M30" s="35"/>
      <c r="N30" s="33"/>
      <c r="O30" s="35"/>
      <c r="P30" s="35"/>
      <c r="Q30" s="33"/>
      <c r="R30" s="35"/>
      <c r="S30" s="35"/>
      <c r="T30" s="33"/>
      <c r="U30" s="35"/>
      <c r="V30" s="35"/>
      <c r="W30" s="33"/>
      <c r="X30" s="35"/>
      <c r="Y30" s="35"/>
      <c r="Z30" s="33"/>
      <c r="AA30" s="35"/>
      <c r="AB30" s="35"/>
      <c r="AC30" s="33"/>
    </row>
    <row r="31" spans="1:29" ht="14.1" customHeight="1" x14ac:dyDescent="0.25">
      <c r="A31" s="339">
        <v>3211</v>
      </c>
      <c r="B31" s="144">
        <v>3211111</v>
      </c>
      <c r="C31" s="301" t="s">
        <v>169</v>
      </c>
      <c r="D31" s="329" t="str">
        <f>'Annex-V (b)'!D31</f>
        <v>Nos.</v>
      </c>
      <c r="E31" s="333">
        <f>'Annex-V (b)'!E31</f>
        <v>7.666666666666667</v>
      </c>
      <c r="F31" s="244">
        <f>'Annex-V (b)'!F31</f>
        <v>30</v>
      </c>
      <c r="G31" s="334">
        <f>'Annex-V (b)'!N31</f>
        <v>230</v>
      </c>
      <c r="H31" s="246">
        <f t="shared" ref="H31:H51" si="30">G31/G$99</f>
        <v>8.627156789197298E-4</v>
      </c>
      <c r="I31" s="35">
        <f>'Annex-V (b)'!V31</f>
        <v>4.5999999999999996</v>
      </c>
      <c r="J31" s="36">
        <f t="shared" ref="J31:J45" si="31">I31/G31*100</f>
        <v>1.9999999999999998</v>
      </c>
      <c r="K31" s="37">
        <f t="shared" ref="K31:K51" si="32">H31*J31</f>
        <v>1.7254313578394594E-3</v>
      </c>
      <c r="L31" s="35">
        <f>'Annex-V (b)'!AD31</f>
        <v>23</v>
      </c>
      <c r="M31" s="35">
        <f t="shared" ref="M31:M51" si="33">L31/G31*100</f>
        <v>10</v>
      </c>
      <c r="N31" s="37">
        <f t="shared" ref="N31:N51" si="34">H31*M31</f>
        <v>8.6271567891972982E-3</v>
      </c>
      <c r="O31" s="35">
        <f>'Annex-V (b)'!AL31</f>
        <v>57.5</v>
      </c>
      <c r="P31" s="35">
        <f t="shared" ref="P31:P51" si="35">O31/G31*100</f>
        <v>25</v>
      </c>
      <c r="Q31" s="37">
        <f t="shared" ref="Q31:Q51" si="36">H31*P31</f>
        <v>2.1567891972993244E-2</v>
      </c>
      <c r="R31" s="35">
        <f>'Annex-V (b)'!AT31</f>
        <v>57.5</v>
      </c>
      <c r="S31" s="35">
        <f t="shared" ref="S31:S51" si="37">R31/G31*100</f>
        <v>25</v>
      </c>
      <c r="T31" s="37">
        <f t="shared" ref="T31:T51" si="38">H31*S31</f>
        <v>2.1567891972993244E-2</v>
      </c>
      <c r="U31" s="35">
        <f>'Annex-V (b)'!BB31</f>
        <v>57.5</v>
      </c>
      <c r="V31" s="35">
        <f t="shared" ref="V31:V51" si="39">U31/G31*100</f>
        <v>25</v>
      </c>
      <c r="W31" s="37">
        <f t="shared" ref="W31:W51" si="40">H31*V31</f>
        <v>2.1567891972993244E-2</v>
      </c>
      <c r="X31" s="35">
        <f>'Annex-V (b)'!BJ31</f>
        <v>23</v>
      </c>
      <c r="Y31" s="35">
        <f t="shared" ref="Y31:Y51" si="41">X31/G31*100</f>
        <v>10</v>
      </c>
      <c r="Z31" s="37">
        <f t="shared" ref="Z31:Z51" si="42">H31*Y31</f>
        <v>8.6271567891972982E-3</v>
      </c>
      <c r="AA31" s="35">
        <f>'Annex-V (b)'!BR31</f>
        <v>6.8999999999999995</v>
      </c>
      <c r="AB31" s="35">
        <f t="shared" ref="AB31:AB51" si="43">AA31/G31*100</f>
        <v>3</v>
      </c>
      <c r="AC31" s="37">
        <f t="shared" ref="AC31:AC51" si="44">H31*AB31</f>
        <v>2.5881470367591893E-3</v>
      </c>
    </row>
    <row r="32" spans="1:29" ht="14.1" customHeight="1" x14ac:dyDescent="0.25">
      <c r="A32" s="339">
        <v>3211</v>
      </c>
      <c r="B32" s="144">
        <v>3211113</v>
      </c>
      <c r="C32" s="301" t="s">
        <v>24</v>
      </c>
      <c r="D32" s="329" t="str">
        <f>'Annex-V (b)'!D32</f>
        <v>Month</v>
      </c>
      <c r="E32" s="333">
        <f>'Annex-V (b)'!E32</f>
        <v>2.8571428571428572</v>
      </c>
      <c r="F32" s="244">
        <f>'Annex-V (b)'!F32</f>
        <v>84</v>
      </c>
      <c r="G32" s="334">
        <f>'Annex-V (b)'!N32</f>
        <v>240</v>
      </c>
      <c r="H32" s="246">
        <f t="shared" si="30"/>
        <v>9.0022505626406583E-4</v>
      </c>
      <c r="I32" s="35">
        <f>'Annex-V (b)'!V32</f>
        <v>4.8000000000000007</v>
      </c>
      <c r="J32" s="36">
        <f t="shared" si="31"/>
        <v>2.0000000000000004</v>
      </c>
      <c r="K32" s="37">
        <f t="shared" si="32"/>
        <v>1.8004501125281321E-3</v>
      </c>
      <c r="L32" s="35">
        <f>'Annex-V (b)'!AD32</f>
        <v>24.000000000000004</v>
      </c>
      <c r="M32" s="35">
        <f t="shared" si="33"/>
        <v>10.000000000000002</v>
      </c>
      <c r="N32" s="37">
        <f t="shared" si="34"/>
        <v>9.0022505626406596E-3</v>
      </c>
      <c r="O32" s="35">
        <f>'Annex-V (b)'!AL32</f>
        <v>60</v>
      </c>
      <c r="P32" s="35">
        <f t="shared" si="35"/>
        <v>25</v>
      </c>
      <c r="Q32" s="37">
        <f t="shared" si="36"/>
        <v>2.2505626406601646E-2</v>
      </c>
      <c r="R32" s="35">
        <f>'Annex-V (b)'!AT32</f>
        <v>60</v>
      </c>
      <c r="S32" s="35">
        <f t="shared" si="37"/>
        <v>25</v>
      </c>
      <c r="T32" s="37">
        <f t="shared" si="38"/>
        <v>2.2505626406601646E-2</v>
      </c>
      <c r="U32" s="35">
        <f>'Annex-V (b)'!BB32</f>
        <v>60</v>
      </c>
      <c r="V32" s="35">
        <f t="shared" si="39"/>
        <v>25</v>
      </c>
      <c r="W32" s="37">
        <f t="shared" si="40"/>
        <v>2.2505626406601646E-2</v>
      </c>
      <c r="X32" s="35">
        <f>'Annex-V (b)'!BJ32</f>
        <v>24.000000000000004</v>
      </c>
      <c r="Y32" s="35">
        <f t="shared" si="41"/>
        <v>10.000000000000002</v>
      </c>
      <c r="Z32" s="37">
        <f t="shared" si="42"/>
        <v>9.0022505626406596E-3</v>
      </c>
      <c r="AA32" s="35">
        <f>'Annex-V (b)'!BR32</f>
        <v>7.2</v>
      </c>
      <c r="AB32" s="35">
        <f t="shared" si="43"/>
        <v>3.0000000000000004</v>
      </c>
      <c r="AC32" s="37">
        <f t="shared" si="44"/>
        <v>2.7006751687921977E-3</v>
      </c>
    </row>
    <row r="33" spans="1:29" ht="14.1" customHeight="1" x14ac:dyDescent="0.25">
      <c r="A33" s="339">
        <v>3211</v>
      </c>
      <c r="B33" s="144">
        <v>3211119</v>
      </c>
      <c r="C33" s="301" t="s">
        <v>158</v>
      </c>
      <c r="D33" s="329" t="str">
        <f>'Annex-V (b)'!D33</f>
        <v>Month</v>
      </c>
      <c r="E33" s="333">
        <f>'Annex-V (b)'!E33</f>
        <v>0.11904761904761904</v>
      </c>
      <c r="F33" s="244">
        <f>'Annex-V (b)'!F33</f>
        <v>84</v>
      </c>
      <c r="G33" s="334">
        <f>'Annex-V (b)'!N33</f>
        <v>10</v>
      </c>
      <c r="H33" s="246">
        <f t="shared" si="30"/>
        <v>3.7509377344336078E-5</v>
      </c>
      <c r="I33" s="35">
        <f>'Annex-V (b)'!V33</f>
        <v>0.19999999999999998</v>
      </c>
      <c r="J33" s="36">
        <f t="shared" si="31"/>
        <v>1.9999999999999998</v>
      </c>
      <c r="K33" s="37">
        <f t="shared" si="32"/>
        <v>7.5018754688672143E-5</v>
      </c>
      <c r="L33" s="35">
        <f>'Annex-V (b)'!AD33</f>
        <v>1</v>
      </c>
      <c r="M33" s="35">
        <f t="shared" si="33"/>
        <v>10</v>
      </c>
      <c r="N33" s="37">
        <f t="shared" si="34"/>
        <v>3.750937734433608E-4</v>
      </c>
      <c r="O33" s="35">
        <f>'Annex-V (b)'!AL33</f>
        <v>2.5</v>
      </c>
      <c r="P33" s="35">
        <f t="shared" si="35"/>
        <v>25</v>
      </c>
      <c r="Q33" s="37">
        <f t="shared" si="36"/>
        <v>9.3773443360840197E-4</v>
      </c>
      <c r="R33" s="35">
        <f>'Annex-V (b)'!AT33</f>
        <v>2.5</v>
      </c>
      <c r="S33" s="35">
        <f t="shared" si="37"/>
        <v>25</v>
      </c>
      <c r="T33" s="37">
        <f t="shared" si="38"/>
        <v>9.3773443360840197E-4</v>
      </c>
      <c r="U33" s="35">
        <f>'Annex-V (b)'!BB33</f>
        <v>2.5</v>
      </c>
      <c r="V33" s="35">
        <f t="shared" si="39"/>
        <v>25</v>
      </c>
      <c r="W33" s="37">
        <f t="shared" si="40"/>
        <v>9.3773443360840197E-4</v>
      </c>
      <c r="X33" s="35">
        <f>'Annex-V (b)'!BJ33</f>
        <v>1</v>
      </c>
      <c r="Y33" s="35">
        <f t="shared" si="41"/>
        <v>10</v>
      </c>
      <c r="Z33" s="37">
        <f t="shared" si="42"/>
        <v>3.750937734433608E-4</v>
      </c>
      <c r="AA33" s="35">
        <f>'Annex-V (b)'!BR33</f>
        <v>0.30000000000000004</v>
      </c>
      <c r="AB33" s="35">
        <f t="shared" si="43"/>
        <v>3.0000000000000004</v>
      </c>
      <c r="AC33" s="37">
        <f t="shared" si="44"/>
        <v>1.1252813203300826E-4</v>
      </c>
    </row>
    <row r="34" spans="1:29" ht="14.1" customHeight="1" x14ac:dyDescent="0.25">
      <c r="A34" s="339">
        <v>3211</v>
      </c>
      <c r="B34" s="144">
        <v>3211120</v>
      </c>
      <c r="C34" s="301" t="s">
        <v>22</v>
      </c>
      <c r="D34" s="329" t="str">
        <f>'Annex-V (b)'!D34</f>
        <v>Month</v>
      </c>
      <c r="E34" s="333">
        <f>'Annex-V (b)'!E34</f>
        <v>0.77380952380952384</v>
      </c>
      <c r="F34" s="244">
        <f>'Annex-V (b)'!F34</f>
        <v>84</v>
      </c>
      <c r="G34" s="334">
        <f>'Annex-V (b)'!N34</f>
        <v>65</v>
      </c>
      <c r="H34" s="246">
        <f t="shared" si="30"/>
        <v>2.438109527381845E-4</v>
      </c>
      <c r="I34" s="35">
        <f>'Annex-V (b)'!V34</f>
        <v>1.3</v>
      </c>
      <c r="J34" s="36">
        <f t="shared" si="31"/>
        <v>2</v>
      </c>
      <c r="K34" s="37">
        <f t="shared" si="32"/>
        <v>4.87621905476369E-4</v>
      </c>
      <c r="L34" s="35">
        <f>'Annex-V (b)'!AD34</f>
        <v>6.5000000000000009</v>
      </c>
      <c r="M34" s="35">
        <f t="shared" si="33"/>
        <v>10.000000000000002</v>
      </c>
      <c r="N34" s="37">
        <f t="shared" si="34"/>
        <v>2.4381095273818456E-3</v>
      </c>
      <c r="O34" s="35">
        <f>'Annex-V (b)'!AL34</f>
        <v>16.25</v>
      </c>
      <c r="P34" s="35">
        <f t="shared" si="35"/>
        <v>25</v>
      </c>
      <c r="Q34" s="37">
        <f t="shared" si="36"/>
        <v>6.0952738184546123E-3</v>
      </c>
      <c r="R34" s="35">
        <f>'Annex-V (b)'!AT34</f>
        <v>16.25</v>
      </c>
      <c r="S34" s="35">
        <f t="shared" si="37"/>
        <v>25</v>
      </c>
      <c r="T34" s="37">
        <f t="shared" si="38"/>
        <v>6.0952738184546123E-3</v>
      </c>
      <c r="U34" s="35">
        <f>'Annex-V (b)'!BB34</f>
        <v>16.25</v>
      </c>
      <c r="V34" s="35">
        <f t="shared" si="39"/>
        <v>25</v>
      </c>
      <c r="W34" s="37">
        <f t="shared" si="40"/>
        <v>6.0952738184546123E-3</v>
      </c>
      <c r="X34" s="35">
        <f>'Annex-V (b)'!BJ34</f>
        <v>6.5000000000000009</v>
      </c>
      <c r="Y34" s="35">
        <f t="shared" si="41"/>
        <v>10.000000000000002</v>
      </c>
      <c r="Z34" s="37">
        <f t="shared" si="42"/>
        <v>2.4381095273818456E-3</v>
      </c>
      <c r="AA34" s="35">
        <f>'Annex-V (b)'!BR34</f>
        <v>1.9499999999999997</v>
      </c>
      <c r="AB34" s="35">
        <f t="shared" si="43"/>
        <v>2.9999999999999996</v>
      </c>
      <c r="AC34" s="37">
        <f t="shared" si="44"/>
        <v>7.3143285821455342E-4</v>
      </c>
    </row>
    <row r="35" spans="1:29" ht="14.1" customHeight="1" x14ac:dyDescent="0.25">
      <c r="A35" s="56">
        <v>3211</v>
      </c>
      <c r="B35" s="43">
        <v>3211125</v>
      </c>
      <c r="C35" s="301" t="s">
        <v>170</v>
      </c>
      <c r="D35" s="32" t="str">
        <f>'Annex-V (b)'!D35</f>
        <v>Nos.</v>
      </c>
      <c r="E35" s="35">
        <f>'Annex-V (b)'!E35</f>
        <v>0.42035398230088494</v>
      </c>
      <c r="F35" s="244">
        <f>'Annex-V (b)'!F35</f>
        <v>678</v>
      </c>
      <c r="G35" s="245">
        <f>'Annex-V (b)'!N35</f>
        <v>285</v>
      </c>
      <c r="H35" s="246">
        <f t="shared" si="30"/>
        <v>1.0690172543135782E-3</v>
      </c>
      <c r="I35" s="35">
        <f>'Annex-V (b)'!V35</f>
        <v>5.7</v>
      </c>
      <c r="J35" s="36">
        <f t="shared" si="31"/>
        <v>2</v>
      </c>
      <c r="K35" s="37">
        <f t="shared" si="32"/>
        <v>2.1380345086271565E-3</v>
      </c>
      <c r="L35" s="35">
        <f>'Annex-V (b)'!AD35</f>
        <v>28.500000000000004</v>
      </c>
      <c r="M35" s="35">
        <f t="shared" si="33"/>
        <v>10</v>
      </c>
      <c r="N35" s="37">
        <f t="shared" si="34"/>
        <v>1.0690172543135782E-2</v>
      </c>
      <c r="O35" s="35">
        <f>'Annex-V (b)'!AL35</f>
        <v>71.25</v>
      </c>
      <c r="P35" s="35">
        <f t="shared" si="35"/>
        <v>25</v>
      </c>
      <c r="Q35" s="37">
        <f t="shared" si="36"/>
        <v>2.6725431357839457E-2</v>
      </c>
      <c r="R35" s="35">
        <f>'Annex-V (b)'!AT35</f>
        <v>71.25</v>
      </c>
      <c r="S35" s="35">
        <f t="shared" si="37"/>
        <v>25</v>
      </c>
      <c r="T35" s="37">
        <f t="shared" si="38"/>
        <v>2.6725431357839457E-2</v>
      </c>
      <c r="U35" s="35">
        <f>'Annex-V (b)'!BB35</f>
        <v>71.25</v>
      </c>
      <c r="V35" s="35">
        <f t="shared" si="39"/>
        <v>25</v>
      </c>
      <c r="W35" s="37">
        <f t="shared" si="40"/>
        <v>2.6725431357839457E-2</v>
      </c>
      <c r="X35" s="35">
        <f>'Annex-V (b)'!BJ35</f>
        <v>28.500000000000004</v>
      </c>
      <c r="Y35" s="35">
        <f t="shared" si="41"/>
        <v>10</v>
      </c>
      <c r="Z35" s="37">
        <f t="shared" si="42"/>
        <v>1.0690172543135782E-2</v>
      </c>
      <c r="AA35" s="35">
        <f>'Annex-V (b)'!BR35</f>
        <v>8.5500000000000007</v>
      </c>
      <c r="AB35" s="35">
        <f t="shared" si="43"/>
        <v>3.0000000000000004</v>
      </c>
      <c r="AC35" s="37">
        <f t="shared" si="44"/>
        <v>3.2070517629407352E-3</v>
      </c>
    </row>
    <row r="36" spans="1:29" ht="14.1" customHeight="1" x14ac:dyDescent="0.25">
      <c r="A36" s="55">
        <v>3211</v>
      </c>
      <c r="B36" s="43">
        <v>3211126</v>
      </c>
      <c r="C36" s="301" t="s">
        <v>171</v>
      </c>
      <c r="D36" s="32" t="str">
        <f>'Annex-V (b)'!D36</f>
        <v>Nos.</v>
      </c>
      <c r="E36" s="35">
        <f>'Annex-V (b)'!E36</f>
        <v>2.1739130434782608</v>
      </c>
      <c r="F36" s="244">
        <f>'Annex-V (b)'!F36</f>
        <v>23</v>
      </c>
      <c r="G36" s="245">
        <f>'Annex-V (b)'!N36</f>
        <v>50</v>
      </c>
      <c r="H36" s="246">
        <f t="shared" si="30"/>
        <v>1.8754688672168037E-4</v>
      </c>
      <c r="I36" s="35">
        <f>'Annex-V (b)'!V36</f>
        <v>1</v>
      </c>
      <c r="J36" s="36">
        <f t="shared" si="31"/>
        <v>2</v>
      </c>
      <c r="K36" s="37">
        <f t="shared" si="32"/>
        <v>3.7509377344336074E-4</v>
      </c>
      <c r="L36" s="35">
        <f>'Annex-V (b)'!AD36</f>
        <v>5.0000000000000009</v>
      </c>
      <c r="M36" s="35">
        <f t="shared" si="33"/>
        <v>10.000000000000002</v>
      </c>
      <c r="N36" s="37">
        <f t="shared" si="34"/>
        <v>1.8754688672168042E-3</v>
      </c>
      <c r="O36" s="35">
        <f>'Annex-V (b)'!AL36</f>
        <v>12.5</v>
      </c>
      <c r="P36" s="35">
        <f t="shared" si="35"/>
        <v>25</v>
      </c>
      <c r="Q36" s="37">
        <f t="shared" si="36"/>
        <v>4.6886721680420096E-3</v>
      </c>
      <c r="R36" s="35">
        <f>'Annex-V (b)'!AT36</f>
        <v>12.5</v>
      </c>
      <c r="S36" s="35">
        <f t="shared" si="37"/>
        <v>25</v>
      </c>
      <c r="T36" s="37">
        <f t="shared" si="38"/>
        <v>4.6886721680420096E-3</v>
      </c>
      <c r="U36" s="35">
        <f>'Annex-V (b)'!BB36</f>
        <v>12.5</v>
      </c>
      <c r="V36" s="35">
        <f t="shared" si="39"/>
        <v>25</v>
      </c>
      <c r="W36" s="37">
        <f t="shared" si="40"/>
        <v>4.6886721680420096E-3</v>
      </c>
      <c r="X36" s="35">
        <f>'Annex-V (b)'!BJ36</f>
        <v>5.0000000000000009</v>
      </c>
      <c r="Y36" s="35">
        <f t="shared" si="41"/>
        <v>10.000000000000002</v>
      </c>
      <c r="Z36" s="37">
        <f t="shared" si="42"/>
        <v>1.8754688672168042E-3</v>
      </c>
      <c r="AA36" s="35">
        <f>'Annex-V (b)'!BR36</f>
        <v>1.5</v>
      </c>
      <c r="AB36" s="35">
        <f t="shared" si="43"/>
        <v>3</v>
      </c>
      <c r="AC36" s="37">
        <f t="shared" si="44"/>
        <v>5.6264066016504112E-4</v>
      </c>
    </row>
    <row r="37" spans="1:29" ht="14.1" customHeight="1" x14ac:dyDescent="0.25">
      <c r="A37" s="55">
        <v>3211</v>
      </c>
      <c r="B37" s="43">
        <v>3211128</v>
      </c>
      <c r="C37" s="44" t="s">
        <v>172</v>
      </c>
      <c r="D37" s="32" t="str">
        <f>'Annex-V (b)'!D37</f>
        <v>L.S</v>
      </c>
      <c r="E37" s="35">
        <f>'Annex-V (b)'!E37</f>
        <v>0</v>
      </c>
      <c r="F37" s="35">
        <f>'Annex-V (b)'!F37</f>
        <v>0</v>
      </c>
      <c r="G37" s="245">
        <f>'Annex-V (b)'!N37</f>
        <v>85</v>
      </c>
      <c r="H37" s="246">
        <f t="shared" si="30"/>
        <v>3.1882970742685664E-4</v>
      </c>
      <c r="I37" s="35">
        <f>'Annex-V (b)'!V37</f>
        <v>1.7</v>
      </c>
      <c r="J37" s="36">
        <f t="shared" si="31"/>
        <v>2</v>
      </c>
      <c r="K37" s="37">
        <f t="shared" si="32"/>
        <v>6.3765941485371329E-4</v>
      </c>
      <c r="L37" s="35">
        <f>'Annex-V (b)'!AD37</f>
        <v>8.5</v>
      </c>
      <c r="M37" s="35">
        <f t="shared" si="33"/>
        <v>10</v>
      </c>
      <c r="N37" s="37">
        <f t="shared" si="34"/>
        <v>3.1882970742685666E-3</v>
      </c>
      <c r="O37" s="35">
        <f>'Annex-V (b)'!AL37</f>
        <v>21.25</v>
      </c>
      <c r="P37" s="35">
        <f t="shared" si="35"/>
        <v>25</v>
      </c>
      <c r="Q37" s="37">
        <f t="shared" si="36"/>
        <v>7.9707426856714166E-3</v>
      </c>
      <c r="R37" s="35">
        <f>'Annex-V (b)'!AT37</f>
        <v>21.25</v>
      </c>
      <c r="S37" s="35">
        <f t="shared" si="37"/>
        <v>25</v>
      </c>
      <c r="T37" s="37">
        <f t="shared" si="38"/>
        <v>7.9707426856714166E-3</v>
      </c>
      <c r="U37" s="35">
        <f>'Annex-V (b)'!BB37</f>
        <v>21.25</v>
      </c>
      <c r="V37" s="35">
        <f t="shared" si="39"/>
        <v>25</v>
      </c>
      <c r="W37" s="37">
        <f t="shared" si="40"/>
        <v>7.9707426856714166E-3</v>
      </c>
      <c r="X37" s="35">
        <f>'Annex-V (b)'!BJ37</f>
        <v>8.5</v>
      </c>
      <c r="Y37" s="35">
        <f t="shared" si="41"/>
        <v>10</v>
      </c>
      <c r="Z37" s="37">
        <f t="shared" si="42"/>
        <v>3.1882970742685666E-3</v>
      </c>
      <c r="AA37" s="35">
        <f>'Annex-V (b)'!BR37</f>
        <v>2.5499999999999998</v>
      </c>
      <c r="AB37" s="35">
        <f t="shared" si="43"/>
        <v>3</v>
      </c>
      <c r="AC37" s="37">
        <f t="shared" si="44"/>
        <v>9.5648912228056993E-4</v>
      </c>
    </row>
    <row r="38" spans="1:29" ht="14.1" customHeight="1" x14ac:dyDescent="0.25">
      <c r="A38" s="55">
        <v>3211</v>
      </c>
      <c r="B38" s="43">
        <v>3211131</v>
      </c>
      <c r="C38" s="44" t="s">
        <v>173</v>
      </c>
      <c r="D38" s="32" t="str">
        <f>'Annex-V (b)'!D38</f>
        <v>PM</v>
      </c>
      <c r="E38" s="35">
        <f>'Annex-V (b)'!E38</f>
        <v>0.35714285714285715</v>
      </c>
      <c r="F38" s="244">
        <f>'Annex-V (b)'!F38</f>
        <v>8820</v>
      </c>
      <c r="G38" s="245">
        <f>'Annex-V (b)'!N38</f>
        <v>3150</v>
      </c>
      <c r="H38" s="246">
        <f t="shared" si="30"/>
        <v>1.1815453863465863E-2</v>
      </c>
      <c r="I38" s="35">
        <f>'Annex-V (b)'!V38</f>
        <v>63</v>
      </c>
      <c r="J38" s="36">
        <f t="shared" si="31"/>
        <v>2</v>
      </c>
      <c r="K38" s="37">
        <f t="shared" si="32"/>
        <v>2.3630907726931726E-2</v>
      </c>
      <c r="L38" s="35">
        <f>'Annex-V (b)'!AD38</f>
        <v>315</v>
      </c>
      <c r="M38" s="35">
        <f t="shared" si="33"/>
        <v>10</v>
      </c>
      <c r="N38" s="37">
        <f t="shared" si="34"/>
        <v>0.11815453863465863</v>
      </c>
      <c r="O38" s="35">
        <f>'Annex-V (b)'!AL38</f>
        <v>787.5</v>
      </c>
      <c r="P38" s="35">
        <f t="shared" si="35"/>
        <v>25</v>
      </c>
      <c r="Q38" s="37">
        <f t="shared" si="36"/>
        <v>0.29538634658664659</v>
      </c>
      <c r="R38" s="35">
        <f>'Annex-V (b)'!AT38</f>
        <v>787.5</v>
      </c>
      <c r="S38" s="35">
        <f t="shared" si="37"/>
        <v>25</v>
      </c>
      <c r="T38" s="37">
        <f t="shared" si="38"/>
        <v>0.29538634658664659</v>
      </c>
      <c r="U38" s="35">
        <f>'Annex-V (b)'!BB38</f>
        <v>787.5</v>
      </c>
      <c r="V38" s="35">
        <f t="shared" si="39"/>
        <v>25</v>
      </c>
      <c r="W38" s="37">
        <f t="shared" si="40"/>
        <v>0.29538634658664659</v>
      </c>
      <c r="X38" s="35">
        <f>'Annex-V (b)'!BJ38</f>
        <v>315</v>
      </c>
      <c r="Y38" s="35">
        <f t="shared" si="41"/>
        <v>10</v>
      </c>
      <c r="Z38" s="37">
        <f t="shared" si="42"/>
        <v>0.11815453863465863</v>
      </c>
      <c r="AA38" s="35">
        <f>'Annex-V (b)'!BR38</f>
        <v>94.5</v>
      </c>
      <c r="AB38" s="35">
        <f t="shared" si="43"/>
        <v>3</v>
      </c>
      <c r="AC38" s="37">
        <f t="shared" si="44"/>
        <v>3.5446361590397588E-2</v>
      </c>
    </row>
    <row r="39" spans="1:29" ht="14.1" customHeight="1" x14ac:dyDescent="0.25">
      <c r="A39" s="55">
        <v>3221</v>
      </c>
      <c r="B39" s="43">
        <v>3221104</v>
      </c>
      <c r="C39" s="44" t="s">
        <v>23</v>
      </c>
      <c r="D39" s="32" t="str">
        <f>'Annex-V (b)'!D39</f>
        <v>L.S</v>
      </c>
      <c r="E39" s="35">
        <f>'Annex-V (b)'!E39</f>
        <v>0</v>
      </c>
      <c r="F39" s="35">
        <f>'Annex-V (b)'!F39</f>
        <v>0</v>
      </c>
      <c r="G39" s="245">
        <f>'Annex-V (b)'!N39</f>
        <v>324.90000000000003</v>
      </c>
      <c r="H39" s="246">
        <f t="shared" si="30"/>
        <v>1.2186796699174792E-3</v>
      </c>
      <c r="I39" s="35">
        <f>'Annex-V (b)'!V39</f>
        <v>6.4980000000000011</v>
      </c>
      <c r="J39" s="36">
        <f t="shared" si="31"/>
        <v>2</v>
      </c>
      <c r="K39" s="37">
        <f t="shared" si="32"/>
        <v>2.4373593398349584E-3</v>
      </c>
      <c r="L39" s="35">
        <f>'Annex-V (b)'!AD39</f>
        <v>32.49</v>
      </c>
      <c r="M39" s="35">
        <f t="shared" si="33"/>
        <v>10</v>
      </c>
      <c r="N39" s="37">
        <f t="shared" si="34"/>
        <v>1.2186796699174792E-2</v>
      </c>
      <c r="O39" s="35">
        <f>'Annex-V (b)'!AL39</f>
        <v>81.225000000000009</v>
      </c>
      <c r="P39" s="35">
        <f t="shared" si="35"/>
        <v>25</v>
      </c>
      <c r="Q39" s="37">
        <f t="shared" si="36"/>
        <v>3.0466991747936979E-2</v>
      </c>
      <c r="R39" s="35">
        <f>'Annex-V (b)'!AT39</f>
        <v>81.225000000000009</v>
      </c>
      <c r="S39" s="35">
        <f t="shared" si="37"/>
        <v>25</v>
      </c>
      <c r="T39" s="37">
        <f t="shared" si="38"/>
        <v>3.0466991747936979E-2</v>
      </c>
      <c r="U39" s="35">
        <f>'Annex-V (b)'!BB39</f>
        <v>81.225000000000009</v>
      </c>
      <c r="V39" s="35">
        <f t="shared" si="39"/>
        <v>25</v>
      </c>
      <c r="W39" s="37">
        <f t="shared" si="40"/>
        <v>3.0466991747936979E-2</v>
      </c>
      <c r="X39" s="35">
        <f>'Annex-V (b)'!BJ39</f>
        <v>32.49</v>
      </c>
      <c r="Y39" s="35">
        <f t="shared" si="41"/>
        <v>10</v>
      </c>
      <c r="Z39" s="37">
        <f t="shared" si="42"/>
        <v>1.2186796699174792E-2</v>
      </c>
      <c r="AA39" s="35">
        <f>'Annex-V (b)'!BR39</f>
        <v>9.7469999999999999</v>
      </c>
      <c r="AB39" s="35">
        <f t="shared" si="43"/>
        <v>2.9999999999999996</v>
      </c>
      <c r="AC39" s="37">
        <f t="shared" si="44"/>
        <v>3.656039009752437E-3</v>
      </c>
    </row>
    <row r="40" spans="1:29" ht="14.1" customHeight="1" x14ac:dyDescent="0.25">
      <c r="A40" s="55">
        <v>3231</v>
      </c>
      <c r="B40" s="348">
        <v>3231201</v>
      </c>
      <c r="C40" s="352" t="s">
        <v>174</v>
      </c>
      <c r="D40" s="32" t="str">
        <f>'Annex-V (b)'!D40</f>
        <v>Nos.</v>
      </c>
      <c r="E40" s="35">
        <f>'Annex-V (b)'!E40</f>
        <v>7.5</v>
      </c>
      <c r="F40" s="244">
        <f>'Annex-V (b)'!F40</f>
        <v>50</v>
      </c>
      <c r="G40" s="245">
        <f>'Annex-V (b)'!N40</f>
        <v>375</v>
      </c>
      <c r="H40" s="246">
        <f t="shared" si="30"/>
        <v>1.4066016504126028E-3</v>
      </c>
      <c r="I40" s="35">
        <f>'Annex-V (b)'!V40</f>
        <v>7.5</v>
      </c>
      <c r="J40" s="36">
        <f t="shared" ref="J40" si="45">I40/G40*100</f>
        <v>2</v>
      </c>
      <c r="K40" s="37">
        <f t="shared" ref="K40" si="46">H40*J40</f>
        <v>2.8132033008252057E-3</v>
      </c>
      <c r="L40" s="35">
        <f>'Annex-V (b)'!AD40</f>
        <v>37.5</v>
      </c>
      <c r="M40" s="35">
        <f t="shared" ref="M40" si="47">L40/G40*100</f>
        <v>10</v>
      </c>
      <c r="N40" s="37">
        <f t="shared" ref="N40" si="48">H40*M40</f>
        <v>1.4066016504126028E-2</v>
      </c>
      <c r="O40" s="35">
        <f>'Annex-V (b)'!AL40</f>
        <v>93.75</v>
      </c>
      <c r="P40" s="35">
        <f t="shared" ref="P40" si="49">O40/G40*100</f>
        <v>25</v>
      </c>
      <c r="Q40" s="37">
        <f t="shared" ref="Q40" si="50">H40*P40</f>
        <v>3.5165041260315069E-2</v>
      </c>
      <c r="R40" s="35">
        <f>'Annex-V (b)'!AT40</f>
        <v>93.75</v>
      </c>
      <c r="S40" s="35">
        <f t="shared" ref="S40" si="51">R40/G40*100</f>
        <v>25</v>
      </c>
      <c r="T40" s="37">
        <f t="shared" ref="T40" si="52">H40*S40</f>
        <v>3.5165041260315069E-2</v>
      </c>
      <c r="U40" s="35">
        <f>'Annex-V (b)'!BB40</f>
        <v>93.75</v>
      </c>
      <c r="V40" s="35">
        <f t="shared" ref="V40" si="53">U40/G40*100</f>
        <v>25</v>
      </c>
      <c r="W40" s="37">
        <f t="shared" ref="W40" si="54">H40*V40</f>
        <v>3.5165041260315069E-2</v>
      </c>
      <c r="X40" s="35">
        <f>'Annex-V (b)'!BJ40</f>
        <v>37.5</v>
      </c>
      <c r="Y40" s="35">
        <f t="shared" ref="Y40" si="55">X40/G40*100</f>
        <v>10</v>
      </c>
      <c r="Z40" s="37">
        <f t="shared" ref="Z40" si="56">H40*Y40</f>
        <v>1.4066016504126028E-2</v>
      </c>
      <c r="AA40" s="35">
        <f>'Annex-V (b)'!BR40</f>
        <v>11.25</v>
      </c>
      <c r="AB40" s="35">
        <f t="shared" ref="AB40" si="57">AA40/G40*100</f>
        <v>3</v>
      </c>
      <c r="AC40" s="37">
        <f t="shared" ref="AC40" si="58">H40*AB40</f>
        <v>4.2198049512378088E-3</v>
      </c>
    </row>
    <row r="41" spans="1:29" ht="14.1" customHeight="1" x14ac:dyDescent="0.25">
      <c r="A41" s="55">
        <v>3231</v>
      </c>
      <c r="B41" s="43">
        <v>3231201</v>
      </c>
      <c r="C41" s="352" t="s">
        <v>177</v>
      </c>
      <c r="D41" s="32" t="str">
        <f>'Annex-V (b)'!D41</f>
        <v>Nos.</v>
      </c>
      <c r="E41" s="35">
        <f>'Annex-V (b)'!E41</f>
        <v>116.66666666666667</v>
      </c>
      <c r="F41" s="244">
        <f>'Annex-V (b)'!F41</f>
        <v>3</v>
      </c>
      <c r="G41" s="245">
        <f>'Annex-V (b)'!N41</f>
        <v>350</v>
      </c>
      <c r="H41" s="246">
        <f t="shared" si="30"/>
        <v>1.3128282070517627E-3</v>
      </c>
      <c r="I41" s="35">
        <f>'Annex-V (b)'!V41</f>
        <v>6.9999999999999991</v>
      </c>
      <c r="J41" s="36">
        <f t="shared" si="31"/>
        <v>1.9999999999999998</v>
      </c>
      <c r="K41" s="37">
        <f t="shared" si="32"/>
        <v>2.625656414103525E-3</v>
      </c>
      <c r="L41" s="35">
        <f>'Annex-V (b)'!AD41</f>
        <v>35</v>
      </c>
      <c r="M41" s="35">
        <f t="shared" si="33"/>
        <v>10</v>
      </c>
      <c r="N41" s="37">
        <f t="shared" si="34"/>
        <v>1.3128282070517628E-2</v>
      </c>
      <c r="O41" s="35">
        <f>'Annex-V (b)'!AL41</f>
        <v>87.5</v>
      </c>
      <c r="P41" s="35">
        <f t="shared" si="35"/>
        <v>25</v>
      </c>
      <c r="Q41" s="37">
        <f t="shared" si="36"/>
        <v>3.2820705176294068E-2</v>
      </c>
      <c r="R41" s="35">
        <f>'Annex-V (b)'!AT41</f>
        <v>87.5</v>
      </c>
      <c r="S41" s="35">
        <f t="shared" si="37"/>
        <v>25</v>
      </c>
      <c r="T41" s="37">
        <f t="shared" si="38"/>
        <v>3.2820705176294068E-2</v>
      </c>
      <c r="U41" s="35">
        <f>'Annex-V (b)'!BB41</f>
        <v>87.5</v>
      </c>
      <c r="V41" s="35">
        <f t="shared" si="39"/>
        <v>25</v>
      </c>
      <c r="W41" s="37">
        <f t="shared" si="40"/>
        <v>3.2820705176294068E-2</v>
      </c>
      <c r="X41" s="35">
        <f>'Annex-V (b)'!BJ41</f>
        <v>35</v>
      </c>
      <c r="Y41" s="35">
        <f t="shared" si="41"/>
        <v>10</v>
      </c>
      <c r="Z41" s="37">
        <f t="shared" si="42"/>
        <v>1.3128282070517628E-2</v>
      </c>
      <c r="AA41" s="35">
        <f>'Annex-V (b)'!BR41</f>
        <v>10.499999999999998</v>
      </c>
      <c r="AB41" s="35">
        <f t="shared" si="43"/>
        <v>2.9999999999999996</v>
      </c>
      <c r="AC41" s="37">
        <f t="shared" si="44"/>
        <v>3.9384846211552877E-3</v>
      </c>
    </row>
    <row r="42" spans="1:29" ht="14.1" customHeight="1" x14ac:dyDescent="0.25">
      <c r="A42" s="55">
        <v>3241</v>
      </c>
      <c r="B42" s="348">
        <v>3241101</v>
      </c>
      <c r="C42" s="352" t="s">
        <v>175</v>
      </c>
      <c r="D42" s="32" t="str">
        <f>'Annex-V (b)'!D42</f>
        <v>L.S</v>
      </c>
      <c r="E42" s="35">
        <f>'Annex-V (b)'!E42</f>
        <v>0</v>
      </c>
      <c r="F42" s="35">
        <f>'Annex-V (b)'!F42</f>
        <v>0</v>
      </c>
      <c r="G42" s="245">
        <f>'Annex-V (b)'!N42</f>
        <v>364.75</v>
      </c>
      <c r="H42" s="246">
        <f t="shared" si="30"/>
        <v>1.3681545386346583E-3</v>
      </c>
      <c r="I42" s="35">
        <f>'Annex-V (b)'!V42</f>
        <v>7.2950000000000008</v>
      </c>
      <c r="J42" s="36">
        <f t="shared" ref="J42" si="59">I42/G42*100</f>
        <v>2.0000000000000004</v>
      </c>
      <c r="K42" s="37">
        <f t="shared" ref="K42" si="60">H42*J42</f>
        <v>2.736309077269317E-3</v>
      </c>
      <c r="L42" s="35">
        <f>'Annex-V (b)'!AD42</f>
        <v>36.475000000000009</v>
      </c>
      <c r="M42" s="35">
        <f t="shared" ref="M42" si="61">L42/G42*100</f>
        <v>10.000000000000002</v>
      </c>
      <c r="N42" s="37">
        <f t="shared" ref="N42" si="62">H42*M42</f>
        <v>1.3681545386346585E-2</v>
      </c>
      <c r="O42" s="35">
        <f>'Annex-V (b)'!AL42</f>
        <v>91.1875</v>
      </c>
      <c r="P42" s="35">
        <f t="shared" ref="P42" si="63">O42/G42*100</f>
        <v>25</v>
      </c>
      <c r="Q42" s="37">
        <f t="shared" ref="Q42" si="64">H42*P42</f>
        <v>3.4203863465866458E-2</v>
      </c>
      <c r="R42" s="35">
        <f>'Annex-V (b)'!AT42</f>
        <v>91.1875</v>
      </c>
      <c r="S42" s="35">
        <f t="shared" ref="S42" si="65">R42/G42*100</f>
        <v>25</v>
      </c>
      <c r="T42" s="37">
        <f t="shared" ref="T42" si="66">H42*S42</f>
        <v>3.4203863465866458E-2</v>
      </c>
      <c r="U42" s="35">
        <f>'Annex-V (b)'!BB42</f>
        <v>91.1875</v>
      </c>
      <c r="V42" s="35">
        <f t="shared" ref="V42" si="67">U42/G42*100</f>
        <v>25</v>
      </c>
      <c r="W42" s="37">
        <f t="shared" ref="W42" si="68">H42*V42</f>
        <v>3.4203863465866458E-2</v>
      </c>
      <c r="X42" s="35">
        <f>'Annex-V (b)'!BJ42</f>
        <v>36.475000000000009</v>
      </c>
      <c r="Y42" s="35">
        <f t="shared" ref="Y42" si="69">X42/G42*100</f>
        <v>10.000000000000002</v>
      </c>
      <c r="Z42" s="37">
        <f t="shared" ref="Z42" si="70">H42*Y42</f>
        <v>1.3681545386346585E-2</v>
      </c>
      <c r="AA42" s="35">
        <f>'Annex-V (b)'!BR42</f>
        <v>10.942500000000001</v>
      </c>
      <c r="AB42" s="35">
        <f t="shared" ref="AB42" si="71">AA42/G42*100</f>
        <v>3.0000000000000004</v>
      </c>
      <c r="AC42" s="37">
        <f t="shared" ref="AC42" si="72">H42*AB42</f>
        <v>4.1044636159039754E-3</v>
      </c>
    </row>
    <row r="43" spans="1:29" ht="14.1" customHeight="1" x14ac:dyDescent="0.25">
      <c r="A43" s="55">
        <v>3241</v>
      </c>
      <c r="B43" s="43">
        <v>3241102</v>
      </c>
      <c r="C43" s="352" t="s">
        <v>176</v>
      </c>
      <c r="D43" s="32" t="str">
        <f>'Annex-V (b)'!D43</f>
        <v>L.S</v>
      </c>
      <c r="E43" s="35">
        <f>'Annex-V (b)'!E43</f>
        <v>0</v>
      </c>
      <c r="F43" s="35">
        <f>'Annex-V (b)'!F43</f>
        <v>0</v>
      </c>
      <c r="G43" s="245">
        <f>'Annex-V (b)'!N43</f>
        <v>50</v>
      </c>
      <c r="H43" s="246">
        <f t="shared" si="30"/>
        <v>1.8754688672168037E-4</v>
      </c>
      <c r="I43" s="35">
        <f>'Annex-V (b)'!V43</f>
        <v>1</v>
      </c>
      <c r="J43" s="36">
        <f t="shared" si="31"/>
        <v>2</v>
      </c>
      <c r="K43" s="37">
        <f t="shared" si="32"/>
        <v>3.7509377344336074E-4</v>
      </c>
      <c r="L43" s="35">
        <f>'Annex-V (b)'!AD43</f>
        <v>5.0000000000000009</v>
      </c>
      <c r="M43" s="35">
        <f t="shared" si="33"/>
        <v>10.000000000000002</v>
      </c>
      <c r="N43" s="37">
        <f t="shared" si="34"/>
        <v>1.8754688672168042E-3</v>
      </c>
      <c r="O43" s="35">
        <f>'Annex-V (b)'!AL43</f>
        <v>12.5</v>
      </c>
      <c r="P43" s="35">
        <f t="shared" si="35"/>
        <v>25</v>
      </c>
      <c r="Q43" s="37">
        <f t="shared" si="36"/>
        <v>4.6886721680420096E-3</v>
      </c>
      <c r="R43" s="35">
        <f>'Annex-V (b)'!AT43</f>
        <v>12.5</v>
      </c>
      <c r="S43" s="35">
        <f t="shared" si="37"/>
        <v>25</v>
      </c>
      <c r="T43" s="37">
        <f t="shared" si="38"/>
        <v>4.6886721680420096E-3</v>
      </c>
      <c r="U43" s="35">
        <f>'Annex-V (b)'!BB43</f>
        <v>12.5</v>
      </c>
      <c r="V43" s="35">
        <f t="shared" si="39"/>
        <v>25</v>
      </c>
      <c r="W43" s="37">
        <f t="shared" si="40"/>
        <v>4.6886721680420096E-3</v>
      </c>
      <c r="X43" s="35">
        <f>'Annex-V (b)'!BJ43</f>
        <v>5.0000000000000009</v>
      </c>
      <c r="Y43" s="35">
        <f t="shared" si="41"/>
        <v>10.000000000000002</v>
      </c>
      <c r="Z43" s="37">
        <f t="shared" si="42"/>
        <v>1.8754688672168042E-3</v>
      </c>
      <c r="AA43" s="35">
        <f>'Annex-V (b)'!BR43</f>
        <v>1.5</v>
      </c>
      <c r="AB43" s="35">
        <f t="shared" si="43"/>
        <v>3</v>
      </c>
      <c r="AC43" s="37">
        <f t="shared" si="44"/>
        <v>5.6264066016504112E-4</v>
      </c>
    </row>
    <row r="44" spans="1:29" ht="14.1" customHeight="1" x14ac:dyDescent="0.25">
      <c r="A44" s="55">
        <v>3243</v>
      </c>
      <c r="B44" s="43">
        <v>3243101</v>
      </c>
      <c r="C44" s="44" t="s">
        <v>178</v>
      </c>
      <c r="D44" s="32" t="str">
        <f>'Annex-V (b)'!D44</f>
        <v>L.S</v>
      </c>
      <c r="E44" s="35">
        <f>'Annex-V (b)'!E44</f>
        <v>0</v>
      </c>
      <c r="F44" s="35">
        <f>'Annex-V (b)'!F44</f>
        <v>0</v>
      </c>
      <c r="G44" s="245">
        <f>'Annex-V (b)'!N44</f>
        <v>850</v>
      </c>
      <c r="H44" s="246">
        <f t="shared" si="30"/>
        <v>3.1882970742685666E-3</v>
      </c>
      <c r="I44" s="35">
        <f>'Annex-V (b)'!V44</f>
        <v>17</v>
      </c>
      <c r="J44" s="36">
        <f t="shared" si="31"/>
        <v>2</v>
      </c>
      <c r="K44" s="37">
        <f t="shared" si="32"/>
        <v>6.3765941485371333E-3</v>
      </c>
      <c r="L44" s="35">
        <f>'Annex-V (b)'!AD44</f>
        <v>85</v>
      </c>
      <c r="M44" s="35">
        <f t="shared" si="33"/>
        <v>10</v>
      </c>
      <c r="N44" s="37">
        <f t="shared" si="34"/>
        <v>3.1882970742685666E-2</v>
      </c>
      <c r="O44" s="35">
        <f>'Annex-V (b)'!AL44</f>
        <v>212.5</v>
      </c>
      <c r="P44" s="35">
        <f t="shared" si="35"/>
        <v>25</v>
      </c>
      <c r="Q44" s="37">
        <f t="shared" si="36"/>
        <v>7.970742685671417E-2</v>
      </c>
      <c r="R44" s="35">
        <f>'Annex-V (b)'!AT44</f>
        <v>212.5</v>
      </c>
      <c r="S44" s="35">
        <f t="shared" si="37"/>
        <v>25</v>
      </c>
      <c r="T44" s="37">
        <f t="shared" si="38"/>
        <v>7.970742685671417E-2</v>
      </c>
      <c r="U44" s="35">
        <f>'Annex-V (b)'!BB44</f>
        <v>212.5</v>
      </c>
      <c r="V44" s="35">
        <f t="shared" si="39"/>
        <v>25</v>
      </c>
      <c r="W44" s="37">
        <f t="shared" si="40"/>
        <v>7.970742685671417E-2</v>
      </c>
      <c r="X44" s="35">
        <f>'Annex-V (b)'!BJ44</f>
        <v>85</v>
      </c>
      <c r="Y44" s="35">
        <f t="shared" si="41"/>
        <v>10</v>
      </c>
      <c r="Z44" s="37">
        <f t="shared" si="42"/>
        <v>3.1882970742685666E-2</v>
      </c>
      <c r="AA44" s="35">
        <f>'Annex-V (b)'!BR44</f>
        <v>25.499999999999996</v>
      </c>
      <c r="AB44" s="35">
        <f t="shared" si="43"/>
        <v>2.9999999999999996</v>
      </c>
      <c r="AC44" s="37">
        <f t="shared" si="44"/>
        <v>9.5648912228056982E-3</v>
      </c>
    </row>
    <row r="45" spans="1:29" ht="14.1" customHeight="1" x14ac:dyDescent="0.25">
      <c r="A45" s="55">
        <v>3243</v>
      </c>
      <c r="B45" s="43">
        <v>3243102</v>
      </c>
      <c r="C45" s="44" t="s">
        <v>25</v>
      </c>
      <c r="D45" s="32" t="str">
        <f>'Annex-V (b)'!D45</f>
        <v>L.S</v>
      </c>
      <c r="E45" s="35">
        <f>'Annex-V (b)'!E45</f>
        <v>0</v>
      </c>
      <c r="F45" s="35">
        <f>'Annex-V (b)'!F45</f>
        <v>0</v>
      </c>
      <c r="G45" s="245">
        <f>'Annex-V (b)'!N45</f>
        <v>540</v>
      </c>
      <c r="H45" s="246">
        <f t="shared" si="30"/>
        <v>2.0255063765941481E-3</v>
      </c>
      <c r="I45" s="35">
        <f>'Annex-V (b)'!V45</f>
        <v>10.8</v>
      </c>
      <c r="J45" s="36">
        <f t="shared" si="31"/>
        <v>2</v>
      </c>
      <c r="K45" s="37">
        <f t="shared" si="32"/>
        <v>4.0510127531882961E-3</v>
      </c>
      <c r="L45" s="35">
        <f>'Annex-V (b)'!AD45</f>
        <v>54.000000000000007</v>
      </c>
      <c r="M45" s="35">
        <f t="shared" si="33"/>
        <v>10.000000000000002</v>
      </c>
      <c r="N45" s="37">
        <f t="shared" si="34"/>
        <v>2.0255063765941484E-2</v>
      </c>
      <c r="O45" s="35">
        <f>'Annex-V (b)'!AL45</f>
        <v>135</v>
      </c>
      <c r="P45" s="35">
        <f t="shared" si="35"/>
        <v>25</v>
      </c>
      <c r="Q45" s="37">
        <f t="shared" si="36"/>
        <v>5.0637659414853702E-2</v>
      </c>
      <c r="R45" s="35">
        <f>'Annex-V (b)'!AT45</f>
        <v>135</v>
      </c>
      <c r="S45" s="35">
        <f t="shared" si="37"/>
        <v>25</v>
      </c>
      <c r="T45" s="37">
        <f t="shared" si="38"/>
        <v>5.0637659414853702E-2</v>
      </c>
      <c r="U45" s="35">
        <f>'Annex-V (b)'!BB45</f>
        <v>135</v>
      </c>
      <c r="V45" s="35">
        <f t="shared" si="39"/>
        <v>25</v>
      </c>
      <c r="W45" s="37">
        <f t="shared" si="40"/>
        <v>5.0637659414853702E-2</v>
      </c>
      <c r="X45" s="35">
        <f>'Annex-V (b)'!BJ45</f>
        <v>54.000000000000007</v>
      </c>
      <c r="Y45" s="35">
        <f t="shared" si="41"/>
        <v>10.000000000000002</v>
      </c>
      <c r="Z45" s="37">
        <f t="shared" si="42"/>
        <v>2.0255063765941484E-2</v>
      </c>
      <c r="AA45" s="35">
        <f>'Annex-V (b)'!BR45</f>
        <v>16.2</v>
      </c>
      <c r="AB45" s="35">
        <f t="shared" si="43"/>
        <v>3</v>
      </c>
      <c r="AC45" s="37">
        <f t="shared" si="44"/>
        <v>6.0765191297824442E-3</v>
      </c>
    </row>
    <row r="46" spans="1:29" ht="14.1" customHeight="1" x14ac:dyDescent="0.25">
      <c r="A46" s="55">
        <v>3255</v>
      </c>
      <c r="B46" s="43">
        <v>3255101</v>
      </c>
      <c r="C46" s="301" t="s">
        <v>179</v>
      </c>
      <c r="D46" s="32" t="str">
        <f>'Annex-V (b)'!D46</f>
        <v>L.S</v>
      </c>
      <c r="E46" s="35">
        <f>'Annex-V (b)'!E46</f>
        <v>0</v>
      </c>
      <c r="F46" s="35">
        <f>'Annex-V (b)'!F46</f>
        <v>0</v>
      </c>
      <c r="G46" s="245">
        <f>'Annex-V (b)'!N46</f>
        <v>250</v>
      </c>
      <c r="H46" s="246">
        <f t="shared" si="30"/>
        <v>9.3773443360840186E-4</v>
      </c>
      <c r="I46" s="35">
        <f>'Annex-V (b)'!V46</f>
        <v>5.0000000000000009</v>
      </c>
      <c r="J46" s="36">
        <f t="shared" ref="J46" si="73">I46/G46*100</f>
        <v>2.0000000000000004</v>
      </c>
      <c r="K46" s="37">
        <f t="shared" si="32"/>
        <v>1.8754688672168042E-3</v>
      </c>
      <c r="L46" s="35">
        <f>'Annex-V (b)'!AD46</f>
        <v>25</v>
      </c>
      <c r="M46" s="35">
        <f t="shared" si="33"/>
        <v>10</v>
      </c>
      <c r="N46" s="37">
        <f t="shared" si="34"/>
        <v>9.3773443360840193E-3</v>
      </c>
      <c r="O46" s="35">
        <f>'Annex-V (b)'!AL46</f>
        <v>62.5</v>
      </c>
      <c r="P46" s="35">
        <f t="shared" si="35"/>
        <v>25</v>
      </c>
      <c r="Q46" s="37">
        <f t="shared" si="36"/>
        <v>2.3443360840210047E-2</v>
      </c>
      <c r="R46" s="35">
        <f>'Annex-V (b)'!AT46</f>
        <v>62.5</v>
      </c>
      <c r="S46" s="35">
        <f t="shared" si="37"/>
        <v>25</v>
      </c>
      <c r="T46" s="37">
        <f t="shared" si="38"/>
        <v>2.3443360840210047E-2</v>
      </c>
      <c r="U46" s="35">
        <f>'Annex-V (b)'!BB46</f>
        <v>62.5</v>
      </c>
      <c r="V46" s="35">
        <f t="shared" si="39"/>
        <v>25</v>
      </c>
      <c r="W46" s="37">
        <f t="shared" si="40"/>
        <v>2.3443360840210047E-2</v>
      </c>
      <c r="X46" s="35">
        <f>'Annex-V (b)'!BJ46</f>
        <v>25</v>
      </c>
      <c r="Y46" s="35">
        <f t="shared" si="41"/>
        <v>10</v>
      </c>
      <c r="Z46" s="37">
        <f t="shared" si="42"/>
        <v>9.3773443360840193E-3</v>
      </c>
      <c r="AA46" s="35">
        <f>'Annex-V (b)'!BR46</f>
        <v>7.4999999999999991</v>
      </c>
      <c r="AB46" s="35">
        <f t="shared" si="43"/>
        <v>2.9999999999999996</v>
      </c>
      <c r="AC46" s="37">
        <f t="shared" si="44"/>
        <v>2.8132033008252053E-3</v>
      </c>
    </row>
    <row r="47" spans="1:29" ht="14.1" customHeight="1" x14ac:dyDescent="0.25">
      <c r="A47" s="55">
        <v>3255</v>
      </c>
      <c r="B47" s="43">
        <v>3255104</v>
      </c>
      <c r="C47" s="301" t="s">
        <v>180</v>
      </c>
      <c r="D47" s="32" t="str">
        <f>'Annex-V (b)'!D47</f>
        <v>L.S</v>
      </c>
      <c r="E47" s="35">
        <f>'Annex-V (b)'!E47</f>
        <v>0</v>
      </c>
      <c r="F47" s="35">
        <f>'Annex-V (b)'!F47</f>
        <v>0</v>
      </c>
      <c r="G47" s="245">
        <f>'Annex-V (b)'!N47</f>
        <v>21</v>
      </c>
      <c r="H47" s="246">
        <f t="shared" si="30"/>
        <v>7.8769692423105755E-5</v>
      </c>
      <c r="I47" s="35">
        <f>'Annex-V (b)'!V47</f>
        <v>0.42</v>
      </c>
      <c r="J47" s="36">
        <f>I47/G47*100</f>
        <v>2</v>
      </c>
      <c r="K47" s="37">
        <f t="shared" si="32"/>
        <v>1.5753938484621151E-4</v>
      </c>
      <c r="L47" s="35">
        <f>'Annex-V (b)'!AD47</f>
        <v>2.1</v>
      </c>
      <c r="M47" s="35">
        <f t="shared" si="33"/>
        <v>10</v>
      </c>
      <c r="N47" s="37">
        <f t="shared" si="34"/>
        <v>7.8769692423105752E-4</v>
      </c>
      <c r="O47" s="35">
        <f>'Annex-V (b)'!AL47</f>
        <v>5.25</v>
      </c>
      <c r="P47" s="35">
        <f t="shared" si="35"/>
        <v>25</v>
      </c>
      <c r="Q47" s="37">
        <f t="shared" si="36"/>
        <v>1.9692423105776439E-3</v>
      </c>
      <c r="R47" s="35">
        <f>'Annex-V (b)'!AT47</f>
        <v>5.25</v>
      </c>
      <c r="S47" s="35">
        <f t="shared" si="37"/>
        <v>25</v>
      </c>
      <c r="T47" s="37">
        <f t="shared" si="38"/>
        <v>1.9692423105776439E-3</v>
      </c>
      <c r="U47" s="35">
        <f>'Annex-V (b)'!BB47</f>
        <v>5.25</v>
      </c>
      <c r="V47" s="35">
        <f t="shared" si="39"/>
        <v>25</v>
      </c>
      <c r="W47" s="37">
        <f t="shared" si="40"/>
        <v>1.9692423105776439E-3</v>
      </c>
      <c r="X47" s="35">
        <f>'Annex-V (b)'!BJ47</f>
        <v>2.1</v>
      </c>
      <c r="Y47" s="35">
        <f t="shared" si="41"/>
        <v>10</v>
      </c>
      <c r="Z47" s="37">
        <f t="shared" si="42"/>
        <v>7.8769692423105752E-4</v>
      </c>
      <c r="AA47" s="35">
        <f>'Annex-V (b)'!BR47</f>
        <v>0.62999999999999989</v>
      </c>
      <c r="AB47" s="35">
        <f t="shared" si="43"/>
        <v>2.9999999999999996</v>
      </c>
      <c r="AC47" s="37">
        <f t="shared" si="44"/>
        <v>2.3630907726931722E-4</v>
      </c>
    </row>
    <row r="48" spans="1:29" ht="14.1" customHeight="1" x14ac:dyDescent="0.25">
      <c r="A48" s="56">
        <v>3255</v>
      </c>
      <c r="B48" s="43">
        <v>3255105</v>
      </c>
      <c r="C48" s="301" t="s">
        <v>159</v>
      </c>
      <c r="D48" s="32" t="str">
        <f>'Annex-V (b)'!D48</f>
        <v>L.S</v>
      </c>
      <c r="E48" s="35">
        <f>'Annex-V (b)'!E48</f>
        <v>0</v>
      </c>
      <c r="F48" s="35">
        <f>'Annex-V (b)'!F48</f>
        <v>0</v>
      </c>
      <c r="G48" s="245">
        <f>'Annex-V (b)'!N48</f>
        <v>208</v>
      </c>
      <c r="H48" s="246">
        <f t="shared" si="30"/>
        <v>7.8019504876219038E-4</v>
      </c>
      <c r="I48" s="35">
        <f>'Annex-V (b)'!V48</f>
        <v>4.16</v>
      </c>
      <c r="J48" s="36">
        <f>I48/G48*100</f>
        <v>2</v>
      </c>
      <c r="K48" s="37">
        <f t="shared" si="32"/>
        <v>1.5603900975243808E-3</v>
      </c>
      <c r="L48" s="35">
        <f>'Annex-V (b)'!AD48</f>
        <v>20.8</v>
      </c>
      <c r="M48" s="35">
        <f t="shared" si="33"/>
        <v>10</v>
      </c>
      <c r="N48" s="37">
        <f t="shared" si="34"/>
        <v>7.801950487621904E-3</v>
      </c>
      <c r="O48" s="35">
        <f>'Annex-V (b)'!AL48</f>
        <v>52</v>
      </c>
      <c r="P48" s="35">
        <f t="shared" si="35"/>
        <v>25</v>
      </c>
      <c r="Q48" s="37">
        <f t="shared" si="36"/>
        <v>1.9504876219054758E-2</v>
      </c>
      <c r="R48" s="35">
        <f>'Annex-V (b)'!AT48</f>
        <v>52</v>
      </c>
      <c r="S48" s="35">
        <f t="shared" si="37"/>
        <v>25</v>
      </c>
      <c r="T48" s="37">
        <f t="shared" si="38"/>
        <v>1.9504876219054758E-2</v>
      </c>
      <c r="U48" s="35">
        <f>'Annex-V (b)'!BB48</f>
        <v>52</v>
      </c>
      <c r="V48" s="35">
        <f t="shared" si="39"/>
        <v>25</v>
      </c>
      <c r="W48" s="37">
        <f t="shared" si="40"/>
        <v>1.9504876219054758E-2</v>
      </c>
      <c r="X48" s="35">
        <f>'Annex-V (b)'!BJ48</f>
        <v>20.8</v>
      </c>
      <c r="Y48" s="35">
        <f t="shared" si="41"/>
        <v>10</v>
      </c>
      <c r="Z48" s="37">
        <f t="shared" si="42"/>
        <v>7.801950487621904E-3</v>
      </c>
      <c r="AA48" s="35">
        <f>'Annex-V (b)'!BR48</f>
        <v>6.24</v>
      </c>
      <c r="AB48" s="35">
        <f t="shared" si="43"/>
        <v>3.0000000000000004</v>
      </c>
      <c r="AC48" s="37">
        <f t="shared" si="44"/>
        <v>2.3405851462865715E-3</v>
      </c>
    </row>
    <row r="49" spans="1:29" ht="14.1" customHeight="1" x14ac:dyDescent="0.25">
      <c r="A49" s="55">
        <v>3257</v>
      </c>
      <c r="B49" s="43">
        <v>3257101</v>
      </c>
      <c r="C49" s="301" t="s">
        <v>26</v>
      </c>
      <c r="D49" s="32" t="str">
        <f>'Annex-V (b)'!D49</f>
        <v>PM</v>
      </c>
      <c r="E49" s="35">
        <f>'Annex-V (b)'!E49</f>
        <v>3.156029929577465</v>
      </c>
      <c r="F49" s="244">
        <f>'Annex-V (b)'!F49</f>
        <v>4544</v>
      </c>
      <c r="G49" s="245">
        <f>'Annex-V (b)'!N49</f>
        <v>14341</v>
      </c>
      <c r="H49" s="246">
        <f t="shared" si="30"/>
        <v>5.3792198049512366E-2</v>
      </c>
      <c r="I49" s="35">
        <f>'Annex-V (b)'!V49</f>
        <v>286.82000000000005</v>
      </c>
      <c r="J49" s="36">
        <f>I49/G49*100</f>
        <v>2.0000000000000004</v>
      </c>
      <c r="K49" s="37">
        <f t="shared" si="32"/>
        <v>0.10758439609902476</v>
      </c>
      <c r="L49" s="35">
        <f>'Annex-V (b)'!AD49</f>
        <v>1434.1</v>
      </c>
      <c r="M49" s="35">
        <f t="shared" si="33"/>
        <v>10</v>
      </c>
      <c r="N49" s="37">
        <f t="shared" si="34"/>
        <v>0.53792198049512363</v>
      </c>
      <c r="O49" s="35">
        <f>'Annex-V (b)'!AL49</f>
        <v>3585.25</v>
      </c>
      <c r="P49" s="35">
        <f t="shared" si="35"/>
        <v>25</v>
      </c>
      <c r="Q49" s="37">
        <f t="shared" si="36"/>
        <v>1.3448049512378091</v>
      </c>
      <c r="R49" s="77">
        <f>'Annex-V (b)'!AT49</f>
        <v>3585.25</v>
      </c>
      <c r="S49" s="35">
        <f t="shared" si="37"/>
        <v>25</v>
      </c>
      <c r="T49" s="37">
        <f t="shared" si="38"/>
        <v>1.3448049512378091</v>
      </c>
      <c r="U49" s="35">
        <f>'Annex-V (b)'!BB49</f>
        <v>3585.25</v>
      </c>
      <c r="V49" s="35">
        <f t="shared" si="39"/>
        <v>25</v>
      </c>
      <c r="W49" s="37">
        <f t="shared" si="40"/>
        <v>1.3448049512378091</v>
      </c>
      <c r="X49" s="35">
        <f>'Annex-V (b)'!BJ49</f>
        <v>1434.1</v>
      </c>
      <c r="Y49" s="35">
        <f t="shared" si="41"/>
        <v>10</v>
      </c>
      <c r="Z49" s="37">
        <f t="shared" si="42"/>
        <v>0.53792198049512363</v>
      </c>
      <c r="AA49" s="35">
        <f>'Annex-V (b)'!BR49</f>
        <v>430.22999999999996</v>
      </c>
      <c r="AB49" s="35">
        <f t="shared" si="43"/>
        <v>3</v>
      </c>
      <c r="AC49" s="37">
        <f t="shared" si="44"/>
        <v>0.16137659414853711</v>
      </c>
    </row>
    <row r="50" spans="1:29" ht="14.1" customHeight="1" x14ac:dyDescent="0.25">
      <c r="A50" s="55">
        <v>3257</v>
      </c>
      <c r="B50" s="43">
        <v>3257104</v>
      </c>
      <c r="C50" s="301" t="s">
        <v>162</v>
      </c>
      <c r="D50" s="32" t="str">
        <f>'Annex-V (b)'!D50</f>
        <v>Nos.</v>
      </c>
      <c r="E50" s="35">
        <f>'Annex-V (b)'!E50</f>
        <v>7.7809090909090921</v>
      </c>
      <c r="F50" s="244">
        <f>'Annex-V (b)'!F50</f>
        <v>110</v>
      </c>
      <c r="G50" s="245">
        <f>'Annex-V (b)'!N50</f>
        <v>855.90000000000009</v>
      </c>
      <c r="H50" s="246">
        <f t="shared" si="30"/>
        <v>3.2104276069017251E-3</v>
      </c>
      <c r="I50" s="35">
        <f>'Annex-V (b)'!V50</f>
        <v>17.118000000000002</v>
      </c>
      <c r="J50" s="36">
        <f>I50/G50*100</f>
        <v>2</v>
      </c>
      <c r="K50" s="37">
        <f t="shared" si="32"/>
        <v>6.4208552138034503E-3</v>
      </c>
      <c r="L50" s="35">
        <f>'Annex-V (b)'!AD50</f>
        <v>85.59</v>
      </c>
      <c r="M50" s="35">
        <f t="shared" si="33"/>
        <v>10</v>
      </c>
      <c r="N50" s="37">
        <f t="shared" si="34"/>
        <v>3.2104276069017251E-2</v>
      </c>
      <c r="O50" s="35">
        <f>'Annex-V (b)'!AL50</f>
        <v>213.97500000000002</v>
      </c>
      <c r="P50" s="35">
        <f t="shared" si="35"/>
        <v>25</v>
      </c>
      <c r="Q50" s="37">
        <f t="shared" si="36"/>
        <v>8.0260690172543128E-2</v>
      </c>
      <c r="R50" s="77">
        <f>'Annex-V (b)'!AT50</f>
        <v>213.97500000000002</v>
      </c>
      <c r="S50" s="35">
        <f t="shared" si="37"/>
        <v>25</v>
      </c>
      <c r="T50" s="37">
        <f t="shared" si="38"/>
        <v>8.0260690172543128E-2</v>
      </c>
      <c r="U50" s="35">
        <f>'Annex-V (b)'!BB50</f>
        <v>213.97500000000002</v>
      </c>
      <c r="V50" s="35">
        <f t="shared" si="39"/>
        <v>25</v>
      </c>
      <c r="W50" s="37">
        <f t="shared" si="40"/>
        <v>8.0260690172543128E-2</v>
      </c>
      <c r="X50" s="35">
        <f>'Annex-V (b)'!BJ50</f>
        <v>85.59</v>
      </c>
      <c r="Y50" s="35">
        <f t="shared" si="41"/>
        <v>10</v>
      </c>
      <c r="Z50" s="37">
        <f t="shared" si="42"/>
        <v>3.2104276069017251E-2</v>
      </c>
      <c r="AA50" s="35">
        <f>'Annex-V (b)'!BR50</f>
        <v>25.677</v>
      </c>
      <c r="AB50" s="35">
        <f t="shared" si="43"/>
        <v>2.9999999999999996</v>
      </c>
      <c r="AC50" s="37">
        <f t="shared" si="44"/>
        <v>9.6312828207051737E-3</v>
      </c>
    </row>
    <row r="51" spans="1:29" ht="14.1" customHeight="1" x14ac:dyDescent="0.25">
      <c r="A51" s="55">
        <v>3257</v>
      </c>
      <c r="B51" s="43">
        <v>3257206</v>
      </c>
      <c r="C51" s="301" t="s">
        <v>160</v>
      </c>
      <c r="D51" s="32" t="str">
        <f>'Annex-V (b)'!D51</f>
        <v>Nos.</v>
      </c>
      <c r="E51" s="35">
        <f>'Annex-V (b)'!E51</f>
        <v>0.33333333333333331</v>
      </c>
      <c r="F51" s="244">
        <f>'Annex-V (b)'!F51</f>
        <v>510</v>
      </c>
      <c r="G51" s="245">
        <f>'Annex-V (b)'!N51</f>
        <v>170</v>
      </c>
      <c r="H51" s="246">
        <f t="shared" si="30"/>
        <v>6.3765941485371329E-4</v>
      </c>
      <c r="I51" s="35">
        <f>'Annex-V (b)'!V51</f>
        <v>3.4000000000000004</v>
      </c>
      <c r="J51" s="36">
        <f>I51/G51*100</f>
        <v>2</v>
      </c>
      <c r="K51" s="37">
        <f t="shared" si="32"/>
        <v>1.2753188297074266E-3</v>
      </c>
      <c r="L51" s="35">
        <f>'Annex-V (b)'!AD51</f>
        <v>17</v>
      </c>
      <c r="M51" s="35">
        <f t="shared" si="33"/>
        <v>10</v>
      </c>
      <c r="N51" s="37">
        <f t="shared" si="34"/>
        <v>6.3765941485371333E-3</v>
      </c>
      <c r="O51" s="35">
        <f>'Annex-V (b)'!AL51</f>
        <v>42.5</v>
      </c>
      <c r="P51" s="35">
        <f t="shared" si="35"/>
        <v>25</v>
      </c>
      <c r="Q51" s="37">
        <f t="shared" si="36"/>
        <v>1.5941485371342833E-2</v>
      </c>
      <c r="R51" s="77">
        <f>'Annex-V (b)'!AT51</f>
        <v>42.5</v>
      </c>
      <c r="S51" s="35">
        <f t="shared" si="37"/>
        <v>25</v>
      </c>
      <c r="T51" s="37">
        <f t="shared" si="38"/>
        <v>1.5941485371342833E-2</v>
      </c>
      <c r="U51" s="35">
        <f>'Annex-V (b)'!BB51</f>
        <v>42.5</v>
      </c>
      <c r="V51" s="35">
        <f t="shared" si="39"/>
        <v>25</v>
      </c>
      <c r="W51" s="37">
        <f t="shared" si="40"/>
        <v>1.5941485371342833E-2</v>
      </c>
      <c r="X51" s="35">
        <f>'Annex-V (b)'!BJ51</f>
        <v>17</v>
      </c>
      <c r="Y51" s="35">
        <f t="shared" si="41"/>
        <v>10</v>
      </c>
      <c r="Z51" s="37">
        <f t="shared" si="42"/>
        <v>6.3765941485371333E-3</v>
      </c>
      <c r="AA51" s="35">
        <f>'Annex-V (b)'!BR51</f>
        <v>5.0999999999999996</v>
      </c>
      <c r="AB51" s="35">
        <f t="shared" si="43"/>
        <v>3</v>
      </c>
      <c r="AC51" s="37">
        <f t="shared" si="44"/>
        <v>1.9129782445611399E-3</v>
      </c>
    </row>
    <row r="52" spans="1:29" ht="14.1" customHeight="1" x14ac:dyDescent="0.25">
      <c r="A52" s="32"/>
      <c r="B52" s="32"/>
      <c r="C52" s="42" t="s">
        <v>148</v>
      </c>
      <c r="D52" s="32"/>
      <c r="E52" s="33"/>
      <c r="F52" s="248"/>
      <c r="G52" s="249">
        <f>SUM(G31:G51)</f>
        <v>22815.550000000003</v>
      </c>
      <c r="H52" s="246"/>
      <c r="I52" s="40">
        <f t="shared" ref="I52" si="74">SUM(I31:I51)</f>
        <v>456.31100000000004</v>
      </c>
      <c r="J52" s="40"/>
      <c r="K52" s="37"/>
      <c r="L52" s="74">
        <f t="shared" ref="L52" si="75">SUM(L31:L51)</f>
        <v>2281.5550000000003</v>
      </c>
      <c r="M52" s="40"/>
      <c r="N52" s="37"/>
      <c r="O52" s="76">
        <f t="shared" ref="O52" si="76">SUM(O31:O51)</f>
        <v>5703.8875000000007</v>
      </c>
      <c r="P52" s="40"/>
      <c r="Q52" s="37"/>
      <c r="R52" s="74">
        <f t="shared" ref="R52" si="77">SUM(R31:R51)</f>
        <v>5703.8875000000007</v>
      </c>
      <c r="S52" s="40"/>
      <c r="T52" s="37"/>
      <c r="U52" s="40">
        <f>SUM(U31:U51)</f>
        <v>5703.8875000000007</v>
      </c>
      <c r="V52" s="40"/>
      <c r="W52" s="40"/>
      <c r="X52" s="40">
        <f>SUM(X31:X51)</f>
        <v>2281.5550000000003</v>
      </c>
      <c r="Y52" s="40"/>
      <c r="Z52" s="40"/>
      <c r="AA52" s="40">
        <f>SUM(AA31:AA51)</f>
        <v>684.4665</v>
      </c>
      <c r="AB52" s="40"/>
      <c r="AC52" s="40"/>
    </row>
    <row r="53" spans="1:29" ht="25.5" x14ac:dyDescent="0.25">
      <c r="A53" s="30"/>
      <c r="B53" s="30"/>
      <c r="C53" s="39" t="s">
        <v>28</v>
      </c>
      <c r="D53" s="32"/>
      <c r="E53" s="33"/>
      <c r="F53" s="248"/>
      <c r="G53" s="245"/>
      <c r="H53" s="246"/>
      <c r="I53" s="35"/>
      <c r="J53" s="36"/>
      <c r="K53" s="33"/>
      <c r="L53" s="35"/>
      <c r="M53" s="35"/>
      <c r="N53" s="33"/>
      <c r="O53" s="35"/>
      <c r="P53" s="35"/>
      <c r="Q53" s="33"/>
      <c r="R53" s="35"/>
      <c r="S53" s="35"/>
      <c r="T53" s="33"/>
      <c r="U53" s="35"/>
      <c r="V53" s="35"/>
      <c r="W53" s="33"/>
      <c r="X53" s="35"/>
      <c r="Y53" s="35"/>
      <c r="Z53" s="33"/>
      <c r="AA53" s="35"/>
      <c r="AB53" s="35"/>
      <c r="AC53" s="33"/>
    </row>
    <row r="54" spans="1:29" ht="14.1" customHeight="1" x14ac:dyDescent="0.25">
      <c r="A54" s="50">
        <v>3258</v>
      </c>
      <c r="B54" s="43">
        <v>3258101</v>
      </c>
      <c r="C54" s="301" t="s">
        <v>33</v>
      </c>
      <c r="D54" s="32" t="str">
        <f>'Annex-V (b)'!D54</f>
        <v>L.S</v>
      </c>
      <c r="E54" s="35">
        <f>'Annex-V (b)'!E54</f>
        <v>0</v>
      </c>
      <c r="F54" s="35">
        <f>'Annex-V (b)'!F54</f>
        <v>0</v>
      </c>
      <c r="G54" s="245">
        <f>'Annex-V (b)'!N54</f>
        <v>1062</v>
      </c>
      <c r="H54" s="246">
        <f>G54/G$99</f>
        <v>3.9834958739684914E-3</v>
      </c>
      <c r="I54" s="35">
        <f>'Annex-V (b)'!V54</f>
        <v>21.24</v>
      </c>
      <c r="J54" s="36">
        <f>I54/G54*100</f>
        <v>1.9999999999999998</v>
      </c>
      <c r="K54" s="37">
        <f t="shared" ref="K54:K57" si="78">H54*J54</f>
        <v>7.9669917479369811E-3</v>
      </c>
      <c r="L54" s="35">
        <f>'Annex-V (b)'!AD54</f>
        <v>106.2</v>
      </c>
      <c r="M54" s="35">
        <f t="shared" ref="M54:M57" si="79">L54/G54*100</f>
        <v>10</v>
      </c>
      <c r="N54" s="37">
        <f t="shared" ref="N54:N57" si="80">H54*M54</f>
        <v>3.9834958739684914E-2</v>
      </c>
      <c r="O54" s="35">
        <f>'Annex-V (b)'!AL54</f>
        <v>265.5</v>
      </c>
      <c r="P54" s="35">
        <f t="shared" ref="P54:P57" si="81">O54/G54*100</f>
        <v>25</v>
      </c>
      <c r="Q54" s="37">
        <f t="shared" ref="Q54:Q57" si="82">H54*P54</f>
        <v>9.9587396849212279E-2</v>
      </c>
      <c r="R54" s="35">
        <f>'Annex-V (b)'!AT54</f>
        <v>265.5</v>
      </c>
      <c r="S54" s="35">
        <f t="shared" ref="S54:S57" si="83">R54/G54*100</f>
        <v>25</v>
      </c>
      <c r="T54" s="37">
        <f t="shared" ref="T54:T57" si="84">H54*S54</f>
        <v>9.9587396849212279E-2</v>
      </c>
      <c r="U54" s="35">
        <f>'Annex-V (b)'!BB54</f>
        <v>265.5</v>
      </c>
      <c r="V54" s="35">
        <f>U54/G54*100</f>
        <v>25</v>
      </c>
      <c r="W54" s="37">
        <f t="shared" ref="W54:W57" si="85">H54*V54</f>
        <v>9.9587396849212279E-2</v>
      </c>
      <c r="X54" s="35">
        <f>'Annex-V (b)'!BJ54</f>
        <v>106.2</v>
      </c>
      <c r="Y54" s="35">
        <f t="shared" ref="Y54:Y57" si="86">X54/G54*100</f>
        <v>10</v>
      </c>
      <c r="Z54" s="37">
        <f t="shared" ref="Z54:Z57" si="87">H54*Y54</f>
        <v>3.9834958739684914E-2</v>
      </c>
      <c r="AA54" s="35">
        <f>'Annex-V (b)'!BR54</f>
        <v>31.86</v>
      </c>
      <c r="AB54" s="35">
        <f t="shared" ref="AB54:AB57" si="88">AA54/G54*100</f>
        <v>3</v>
      </c>
      <c r="AC54" s="37">
        <f t="shared" ref="AC54:AC57" si="89">H54*AB54</f>
        <v>1.1950487621905474E-2</v>
      </c>
    </row>
    <row r="55" spans="1:29" ht="14.1" customHeight="1" x14ac:dyDescent="0.25">
      <c r="A55" s="50">
        <v>3258</v>
      </c>
      <c r="B55" s="43">
        <v>3258102</v>
      </c>
      <c r="C55" s="44" t="s">
        <v>29</v>
      </c>
      <c r="D55" s="32" t="str">
        <f>'Annex-V (b)'!D55</f>
        <v>L.S</v>
      </c>
      <c r="E55" s="35">
        <f>'Annex-V (b)'!E55</f>
        <v>0</v>
      </c>
      <c r="F55" s="35">
        <f>'Annex-V (b)'!F55</f>
        <v>0</v>
      </c>
      <c r="G55" s="245">
        <f>'Annex-V (b)'!N55</f>
        <v>138</v>
      </c>
      <c r="H55" s="246">
        <f>G55/G$99</f>
        <v>5.1762940735183784E-4</v>
      </c>
      <c r="I55" s="35">
        <f>'Annex-V (b)'!V55</f>
        <v>2.7600000000000002</v>
      </c>
      <c r="J55" s="36">
        <f>I55/G55*100</f>
        <v>2</v>
      </c>
      <c r="K55" s="37">
        <f t="shared" si="78"/>
        <v>1.0352588147036757E-3</v>
      </c>
      <c r="L55" s="35">
        <f>'Annex-V (b)'!AD55</f>
        <v>13.8</v>
      </c>
      <c r="M55" s="35">
        <f t="shared" si="79"/>
        <v>10</v>
      </c>
      <c r="N55" s="37">
        <f t="shared" si="80"/>
        <v>5.1762940735183786E-3</v>
      </c>
      <c r="O55" s="35">
        <f>'Annex-V (b)'!AL55</f>
        <v>34.5</v>
      </c>
      <c r="P55" s="35">
        <f t="shared" si="81"/>
        <v>25</v>
      </c>
      <c r="Q55" s="37">
        <f t="shared" si="82"/>
        <v>1.2940735183795946E-2</v>
      </c>
      <c r="R55" s="35">
        <f>'Annex-V (b)'!AT55</f>
        <v>34.5</v>
      </c>
      <c r="S55" s="35">
        <f t="shared" si="83"/>
        <v>25</v>
      </c>
      <c r="T55" s="37">
        <f t="shared" si="84"/>
        <v>1.2940735183795946E-2</v>
      </c>
      <c r="U55" s="35">
        <f>'Annex-V (b)'!BB55</f>
        <v>34.5</v>
      </c>
      <c r="V55" s="35">
        <f>U55/G55*100</f>
        <v>25</v>
      </c>
      <c r="W55" s="37">
        <f t="shared" si="85"/>
        <v>1.2940735183795946E-2</v>
      </c>
      <c r="X55" s="35">
        <f>'Annex-V (b)'!BJ55</f>
        <v>13.8</v>
      </c>
      <c r="Y55" s="35">
        <f t="shared" si="86"/>
        <v>10</v>
      </c>
      <c r="Z55" s="37">
        <f t="shared" si="87"/>
        <v>5.1762940735183786E-3</v>
      </c>
      <c r="AA55" s="35">
        <f>'Annex-V (b)'!BR55</f>
        <v>4.1399999999999997</v>
      </c>
      <c r="AB55" s="35">
        <f t="shared" si="88"/>
        <v>3</v>
      </c>
      <c r="AC55" s="37">
        <f t="shared" si="89"/>
        <v>1.5528882220555134E-3</v>
      </c>
    </row>
    <row r="56" spans="1:29" ht="14.1" customHeight="1" x14ac:dyDescent="0.25">
      <c r="A56" s="50">
        <v>3258</v>
      </c>
      <c r="B56" s="43">
        <v>3258103</v>
      </c>
      <c r="C56" s="44" t="s">
        <v>185</v>
      </c>
      <c r="D56" s="32" t="str">
        <f>'Annex-V (b)'!D56</f>
        <v>L.S</v>
      </c>
      <c r="E56" s="35">
        <f>'Annex-V (b)'!E56</f>
        <v>0</v>
      </c>
      <c r="F56" s="35">
        <f>'Annex-V (b)'!F56</f>
        <v>0</v>
      </c>
      <c r="G56" s="245">
        <f>'Annex-V (b)'!N56</f>
        <v>110</v>
      </c>
      <c r="H56" s="246">
        <f>G56/G$99</f>
        <v>4.1260315078769683E-4</v>
      </c>
      <c r="I56" s="35">
        <f>'Annex-V (b)'!V56</f>
        <v>2.1999999999999997</v>
      </c>
      <c r="J56" s="36">
        <f>I56/G56*100</f>
        <v>1.9999999999999998</v>
      </c>
      <c r="K56" s="37">
        <f t="shared" si="78"/>
        <v>8.2520630157539355E-4</v>
      </c>
      <c r="L56" s="35">
        <f>'Annex-V (b)'!AD56</f>
        <v>11</v>
      </c>
      <c r="M56" s="35">
        <f t="shared" si="79"/>
        <v>10</v>
      </c>
      <c r="N56" s="37">
        <f t="shared" si="80"/>
        <v>4.1260315078769684E-3</v>
      </c>
      <c r="O56" s="35">
        <f>'Annex-V (b)'!AL56</f>
        <v>27.5</v>
      </c>
      <c r="P56" s="35">
        <f t="shared" si="81"/>
        <v>25</v>
      </c>
      <c r="Q56" s="37">
        <f t="shared" si="82"/>
        <v>1.0315078769692421E-2</v>
      </c>
      <c r="R56" s="35">
        <f>'Annex-V (b)'!AT56</f>
        <v>27.5</v>
      </c>
      <c r="S56" s="35">
        <f t="shared" si="83"/>
        <v>25</v>
      </c>
      <c r="T56" s="37">
        <f t="shared" si="84"/>
        <v>1.0315078769692421E-2</v>
      </c>
      <c r="U56" s="35">
        <f>'Annex-V (b)'!BB56</f>
        <v>27.5</v>
      </c>
      <c r="V56" s="35">
        <f>U56/G56*100</f>
        <v>25</v>
      </c>
      <c r="W56" s="37">
        <f t="shared" si="85"/>
        <v>1.0315078769692421E-2</v>
      </c>
      <c r="X56" s="35">
        <f>'Annex-V (b)'!BJ56</f>
        <v>11</v>
      </c>
      <c r="Y56" s="35">
        <f t="shared" si="86"/>
        <v>10</v>
      </c>
      <c r="Z56" s="37">
        <f t="shared" si="87"/>
        <v>4.1260315078769684E-3</v>
      </c>
      <c r="AA56" s="35">
        <f>'Annex-V (b)'!BR56</f>
        <v>3.3</v>
      </c>
      <c r="AB56" s="35">
        <f t="shared" si="88"/>
        <v>3</v>
      </c>
      <c r="AC56" s="37">
        <f t="shared" si="89"/>
        <v>1.2378094523630904E-3</v>
      </c>
    </row>
    <row r="57" spans="1:29" ht="14.1" customHeight="1" x14ac:dyDescent="0.25">
      <c r="A57" s="50">
        <v>3258</v>
      </c>
      <c r="B57" s="43">
        <v>3258105</v>
      </c>
      <c r="C57" s="44" t="s">
        <v>187</v>
      </c>
      <c r="D57" s="32" t="str">
        <f>'Annex-V (b)'!D57</f>
        <v>L.S</v>
      </c>
      <c r="E57" s="35">
        <f>'Annex-V (b)'!E57</f>
        <v>0</v>
      </c>
      <c r="F57" s="35">
        <f>'Annex-V (b)'!F57</f>
        <v>0</v>
      </c>
      <c r="G57" s="245">
        <f>'Annex-V (b)'!N57</f>
        <v>110</v>
      </c>
      <c r="H57" s="246">
        <f>G57/G$99</f>
        <v>4.1260315078769683E-4</v>
      </c>
      <c r="I57" s="35">
        <f>'Annex-V (b)'!V57</f>
        <v>2.1999999999999997</v>
      </c>
      <c r="J57" s="36">
        <f>I57/G57*100</f>
        <v>1.9999999999999998</v>
      </c>
      <c r="K57" s="37">
        <f t="shared" si="78"/>
        <v>8.2520630157539355E-4</v>
      </c>
      <c r="L57" s="35">
        <f>'Annex-V (b)'!AD57</f>
        <v>11</v>
      </c>
      <c r="M57" s="35">
        <f t="shared" si="79"/>
        <v>10</v>
      </c>
      <c r="N57" s="37">
        <f t="shared" si="80"/>
        <v>4.1260315078769684E-3</v>
      </c>
      <c r="O57" s="35">
        <f>'Annex-V (b)'!AL57</f>
        <v>27.5</v>
      </c>
      <c r="P57" s="35">
        <f t="shared" si="81"/>
        <v>25</v>
      </c>
      <c r="Q57" s="37">
        <f t="shared" si="82"/>
        <v>1.0315078769692421E-2</v>
      </c>
      <c r="R57" s="35">
        <f>'Annex-V (b)'!AT57</f>
        <v>27.5</v>
      </c>
      <c r="S57" s="35">
        <f t="shared" si="83"/>
        <v>25</v>
      </c>
      <c r="T57" s="37">
        <f t="shared" si="84"/>
        <v>1.0315078769692421E-2</v>
      </c>
      <c r="U57" s="35">
        <f>'Annex-V (b)'!BB57</f>
        <v>27.5</v>
      </c>
      <c r="V57" s="35">
        <f>U57/G57*100</f>
        <v>25</v>
      </c>
      <c r="W57" s="37">
        <f t="shared" si="85"/>
        <v>1.0315078769692421E-2</v>
      </c>
      <c r="X57" s="35">
        <f>'Annex-V (b)'!BJ57</f>
        <v>11</v>
      </c>
      <c r="Y57" s="35">
        <f t="shared" si="86"/>
        <v>10</v>
      </c>
      <c r="Z57" s="37">
        <f t="shared" si="87"/>
        <v>4.1260315078769684E-3</v>
      </c>
      <c r="AA57" s="35">
        <f>'Annex-V (b)'!BR57</f>
        <v>3.3</v>
      </c>
      <c r="AB57" s="35">
        <f t="shared" si="88"/>
        <v>3</v>
      </c>
      <c r="AC57" s="37">
        <f t="shared" si="89"/>
        <v>1.2378094523630904E-3</v>
      </c>
    </row>
    <row r="58" spans="1:29" ht="14.1" customHeight="1" x14ac:dyDescent="0.25">
      <c r="A58" s="30"/>
      <c r="B58" s="30"/>
      <c r="C58" s="42" t="s">
        <v>148</v>
      </c>
      <c r="D58" s="32"/>
      <c r="E58" s="33"/>
      <c r="F58" s="248"/>
      <c r="G58" s="247">
        <f>SUM(G54:G57)</f>
        <v>1420</v>
      </c>
      <c r="H58" s="246"/>
      <c r="I58" s="40">
        <f>SUM(I54:I57)</f>
        <v>28.4</v>
      </c>
      <c r="J58" s="36"/>
      <c r="K58" s="37"/>
      <c r="L58" s="40">
        <f>SUM(L54:L57)</f>
        <v>142</v>
      </c>
      <c r="M58" s="40"/>
      <c r="N58" s="40"/>
      <c r="O58" s="40">
        <f>SUM(O54:O57)</f>
        <v>355</v>
      </c>
      <c r="P58" s="40"/>
      <c r="Q58" s="40"/>
      <c r="R58" s="40">
        <f>SUM(R54:R57)</f>
        <v>355</v>
      </c>
      <c r="S58" s="40"/>
      <c r="T58" s="40"/>
      <c r="U58" s="40">
        <f>SUM(U54:U57)</f>
        <v>355</v>
      </c>
      <c r="V58" s="40"/>
      <c r="W58" s="40"/>
      <c r="X58" s="40">
        <f>SUM(X54:X57)</f>
        <v>142</v>
      </c>
      <c r="Y58" s="40"/>
      <c r="Z58" s="40"/>
      <c r="AA58" s="40">
        <f>SUM(AA54:AA57)</f>
        <v>42.599999999999994</v>
      </c>
      <c r="AB58" s="40"/>
      <c r="AC58" s="40"/>
    </row>
    <row r="59" spans="1:29" ht="14.1" customHeight="1" x14ac:dyDescent="0.25">
      <c r="A59" s="30"/>
      <c r="B59" s="9"/>
      <c r="C59" s="39" t="s">
        <v>30</v>
      </c>
      <c r="D59" s="32"/>
      <c r="E59" s="33"/>
      <c r="F59" s="248"/>
      <c r="G59" s="249">
        <f>G58+G52+G29+G16+G13</f>
        <v>27267.54</v>
      </c>
      <c r="H59" s="346"/>
      <c r="I59" s="76">
        <f>I58+I52+I29+I16+I13</f>
        <v>545.35080000000005</v>
      </c>
      <c r="J59" s="76"/>
      <c r="K59" s="76"/>
      <c r="L59" s="76">
        <f>L58+L52+L29+L16+L13</f>
        <v>2726.7540000000004</v>
      </c>
      <c r="M59" s="76"/>
      <c r="N59" s="76"/>
      <c r="O59" s="76">
        <f>O58+O52+O29+O16+O13</f>
        <v>6816.8850000000002</v>
      </c>
      <c r="P59" s="76"/>
      <c r="Q59" s="76"/>
      <c r="R59" s="76">
        <f>R58+R52+R29+R16+R13</f>
        <v>6816.8850000000002</v>
      </c>
      <c r="S59" s="76"/>
      <c r="T59" s="76"/>
      <c r="U59" s="76">
        <f>U58+U52+U29+U16+U13</f>
        <v>6816.8850000000002</v>
      </c>
      <c r="V59" s="76"/>
      <c r="W59" s="76"/>
      <c r="X59" s="76">
        <f>X58+X52+X29+X16+X13</f>
        <v>2726.7540000000004</v>
      </c>
      <c r="Y59" s="78"/>
      <c r="Z59" s="78"/>
      <c r="AA59" s="40">
        <f>AA58+AA52+AA29+AA16+AA13</f>
        <v>818.02620000000002</v>
      </c>
      <c r="AB59" s="78"/>
      <c r="AC59" s="78"/>
    </row>
    <row r="60" spans="1:29" ht="14.1" customHeight="1" x14ac:dyDescent="0.25">
      <c r="A60" s="30"/>
      <c r="B60" s="9"/>
      <c r="C60" s="39" t="s">
        <v>31</v>
      </c>
      <c r="D60" s="32"/>
      <c r="E60" s="33"/>
      <c r="F60" s="248"/>
      <c r="G60" s="245"/>
      <c r="H60" s="246"/>
      <c r="I60" s="35"/>
      <c r="J60" s="36"/>
      <c r="K60" s="33"/>
      <c r="L60" s="35"/>
      <c r="M60" s="35"/>
      <c r="N60" s="33"/>
      <c r="O60" s="35"/>
      <c r="P60" s="35"/>
      <c r="Q60" s="33"/>
      <c r="R60" s="35"/>
      <c r="S60" s="35"/>
      <c r="T60" s="33"/>
      <c r="U60" s="35"/>
      <c r="V60" s="35"/>
      <c r="W60" s="33"/>
      <c r="X60" s="35"/>
      <c r="Y60" s="35"/>
      <c r="Z60" s="33"/>
      <c r="AA60" s="35"/>
      <c r="AB60" s="35"/>
      <c r="AC60" s="33"/>
    </row>
    <row r="61" spans="1:29" ht="14.1" customHeight="1" x14ac:dyDescent="0.25">
      <c r="A61" s="30"/>
      <c r="B61" s="30"/>
      <c r="C61" s="39" t="s">
        <v>32</v>
      </c>
      <c r="D61" s="32"/>
      <c r="E61" s="33"/>
      <c r="F61" s="248"/>
      <c r="G61" s="245"/>
      <c r="H61" s="246"/>
      <c r="I61" s="35"/>
      <c r="J61" s="36"/>
      <c r="K61" s="33"/>
      <c r="L61" s="35"/>
      <c r="M61" s="35"/>
      <c r="N61" s="33"/>
      <c r="O61" s="35"/>
      <c r="P61" s="35"/>
      <c r="Q61" s="33"/>
      <c r="R61" s="35"/>
      <c r="S61" s="35"/>
      <c r="T61" s="33"/>
      <c r="U61" s="35"/>
      <c r="V61" s="35"/>
      <c r="W61" s="33"/>
      <c r="X61" s="35"/>
      <c r="Y61" s="35"/>
      <c r="Z61" s="33"/>
      <c r="AA61" s="35"/>
      <c r="AB61" s="35"/>
      <c r="AC61" s="33"/>
    </row>
    <row r="62" spans="1:29" ht="14.1" customHeight="1" x14ac:dyDescent="0.25">
      <c r="A62" s="50">
        <v>4112</v>
      </c>
      <c r="B62" s="51">
        <v>4112101</v>
      </c>
      <c r="C62" s="301" t="s">
        <v>189</v>
      </c>
      <c r="D62" s="32" t="str">
        <f>'Annex-V (b)'!D62</f>
        <v>Nos</v>
      </c>
      <c r="E62" s="35">
        <f>'Annex-V (b)'!E62</f>
        <v>100</v>
      </c>
      <c r="F62" s="244">
        <f>'Annex-V (b)'!F62</f>
        <v>7</v>
      </c>
      <c r="G62" s="250">
        <f>'Annex-V (b)'!N62</f>
        <v>700</v>
      </c>
      <c r="H62" s="246">
        <f>G62/G$99</f>
        <v>2.6256564141035254E-3</v>
      </c>
      <c r="I62" s="35">
        <f>'Annex-V (b)'!V62</f>
        <v>14.000000000000002</v>
      </c>
      <c r="J62" s="36">
        <f>I62/G62*100</f>
        <v>2.0000000000000004</v>
      </c>
      <c r="K62" s="37">
        <f>H62*J62</f>
        <v>5.2513128282070517E-3</v>
      </c>
      <c r="L62" s="35">
        <f>'Annex-V (b)'!AD62</f>
        <v>70</v>
      </c>
      <c r="M62" s="35">
        <f t="shared" ref="M62:M68" si="90">L62/G62*100</f>
        <v>10</v>
      </c>
      <c r="N62" s="37">
        <f t="shared" ref="N62:N68" si="91">H62*M62</f>
        <v>2.6256564141035256E-2</v>
      </c>
      <c r="O62" s="35">
        <f>'Annex-V (b)'!AL62</f>
        <v>175</v>
      </c>
      <c r="P62" s="35">
        <f t="shared" ref="P62:P68" si="92">O62/G62*100</f>
        <v>25</v>
      </c>
      <c r="Q62" s="37">
        <f t="shared" ref="Q62:Q68" si="93">H62*P62</f>
        <v>6.5641410352588137E-2</v>
      </c>
      <c r="R62" s="35">
        <f>'Annex-V (b)'!AT62</f>
        <v>175</v>
      </c>
      <c r="S62" s="35">
        <f t="shared" ref="S62:S68" si="94">R62/G62*100</f>
        <v>25</v>
      </c>
      <c r="T62" s="37">
        <f t="shared" ref="T62:T68" si="95">H62*S62</f>
        <v>6.5641410352588137E-2</v>
      </c>
      <c r="U62" s="35">
        <f>'Annex-V (b)'!BB62</f>
        <v>175</v>
      </c>
      <c r="V62" s="35">
        <f t="shared" ref="V62:V68" si="96">U62/G62*100</f>
        <v>25</v>
      </c>
      <c r="W62" s="37">
        <f t="shared" ref="W62:W68" si="97">H62*V62</f>
        <v>6.5641410352588137E-2</v>
      </c>
      <c r="X62" s="35">
        <f>'Annex-V (b)'!BJ62</f>
        <v>70</v>
      </c>
      <c r="Y62" s="35">
        <f t="shared" ref="Y62:Y68" si="98">X62/G62*100</f>
        <v>10</v>
      </c>
      <c r="Z62" s="37">
        <f t="shared" ref="Z62:Z68" si="99">H62*Y62</f>
        <v>2.6256564141035256E-2</v>
      </c>
      <c r="AA62" s="35">
        <f>'Annex-V (b)'!BR62</f>
        <v>21</v>
      </c>
      <c r="AB62" s="35">
        <f t="shared" ref="AB62:AB68" si="100">AA62/G62*100</f>
        <v>3</v>
      </c>
      <c r="AC62" s="37">
        <f t="shared" ref="AC62:AC68" si="101">H62*AB62</f>
        <v>7.8769692423105754E-3</v>
      </c>
    </row>
    <row r="63" spans="1:29" ht="14.1" customHeight="1" x14ac:dyDescent="0.25">
      <c r="A63" s="50">
        <v>4112</v>
      </c>
      <c r="B63" s="51">
        <v>4112101</v>
      </c>
      <c r="C63" s="301" t="s">
        <v>190</v>
      </c>
      <c r="D63" s="32" t="str">
        <f>'Annex-V (b)'!D63</f>
        <v>Nos</v>
      </c>
      <c r="E63" s="35">
        <f>'Annex-V (b)'!E63</f>
        <v>76.661034482758623</v>
      </c>
      <c r="F63" s="244">
        <f>'Annex-V (b)'!F63</f>
        <v>29</v>
      </c>
      <c r="G63" s="250">
        <f>'Annex-V (b)'!N63</f>
        <v>2223.17</v>
      </c>
      <c r="H63" s="246">
        <f t="shared" ref="H63:H65" si="102">G63/G$99</f>
        <v>8.3389722430607643E-3</v>
      </c>
      <c r="I63" s="35">
        <f>'Annex-V (b)'!V63</f>
        <v>44.463399999999993</v>
      </c>
      <c r="J63" s="36">
        <f t="shared" ref="J63:J65" si="103">I63/G63*100</f>
        <v>1.9999999999999998</v>
      </c>
      <c r="K63" s="37">
        <f t="shared" ref="K63:K65" si="104">H63*J63</f>
        <v>1.6677944486121525E-2</v>
      </c>
      <c r="L63" s="35">
        <f>'Annex-V (b)'!AD63</f>
        <v>222.31700000000001</v>
      </c>
      <c r="M63" s="35">
        <f t="shared" si="90"/>
        <v>10</v>
      </c>
      <c r="N63" s="37">
        <f t="shared" si="91"/>
        <v>8.3389722430607646E-2</v>
      </c>
      <c r="O63" s="35">
        <f>'Annex-V (b)'!AL63</f>
        <v>555.79250000000002</v>
      </c>
      <c r="P63" s="35">
        <f t="shared" si="92"/>
        <v>25</v>
      </c>
      <c r="Q63" s="37">
        <f t="shared" si="93"/>
        <v>0.20847430607651909</v>
      </c>
      <c r="R63" s="35">
        <f>'Annex-V (b)'!AT63</f>
        <v>555.79250000000002</v>
      </c>
      <c r="S63" s="35">
        <f t="shared" si="94"/>
        <v>25</v>
      </c>
      <c r="T63" s="37">
        <f t="shared" si="95"/>
        <v>0.20847430607651909</v>
      </c>
      <c r="U63" s="35">
        <f>'Annex-V (b)'!BB63</f>
        <v>555.79250000000002</v>
      </c>
      <c r="V63" s="35">
        <f t="shared" si="96"/>
        <v>25</v>
      </c>
      <c r="W63" s="37">
        <f t="shared" si="97"/>
        <v>0.20847430607651909</v>
      </c>
      <c r="X63" s="35">
        <f>'Annex-V (b)'!BJ63</f>
        <v>222.31700000000001</v>
      </c>
      <c r="Y63" s="35">
        <f t="shared" si="98"/>
        <v>10</v>
      </c>
      <c r="Z63" s="37">
        <f t="shared" si="99"/>
        <v>8.3389722430607646E-2</v>
      </c>
      <c r="AA63" s="35">
        <f>'Annex-V (b)'!BR63</f>
        <v>66.695099999999996</v>
      </c>
      <c r="AB63" s="35">
        <f t="shared" si="100"/>
        <v>3</v>
      </c>
      <c r="AC63" s="37">
        <f t="shared" si="101"/>
        <v>2.5016916729182291E-2</v>
      </c>
    </row>
    <row r="64" spans="1:29" ht="14.1" customHeight="1" x14ac:dyDescent="0.25">
      <c r="A64" s="50">
        <v>4112</v>
      </c>
      <c r="B64" s="51">
        <v>4112101</v>
      </c>
      <c r="C64" s="301" t="s">
        <v>191</v>
      </c>
      <c r="D64" s="32" t="str">
        <f>'Annex-V (b)'!D64</f>
        <v>Nos</v>
      </c>
      <c r="E64" s="35">
        <f>'Annex-V (b)'!E64</f>
        <v>76.515000000000001</v>
      </c>
      <c r="F64" s="244">
        <f>'Annex-V (b)'!F64</f>
        <v>2</v>
      </c>
      <c r="G64" s="250">
        <f>'Annex-V (b)'!N64</f>
        <v>153.03</v>
      </c>
      <c r="H64" s="246">
        <f t="shared" si="102"/>
        <v>5.7400600150037497E-4</v>
      </c>
      <c r="I64" s="35">
        <f>'Annex-V (b)'!V64</f>
        <v>3.0606000000000004</v>
      </c>
      <c r="J64" s="36">
        <f t="shared" si="103"/>
        <v>2.0000000000000004</v>
      </c>
      <c r="K64" s="37">
        <f t="shared" si="104"/>
        <v>1.1480120030007502E-3</v>
      </c>
      <c r="L64" s="35">
        <f>'Annex-V (b)'!AD64</f>
        <v>15.303000000000001</v>
      </c>
      <c r="M64" s="35">
        <f t="shared" si="90"/>
        <v>10</v>
      </c>
      <c r="N64" s="37">
        <f t="shared" si="91"/>
        <v>5.7400600150037499E-3</v>
      </c>
      <c r="O64" s="35">
        <f>'Annex-V (b)'!AL64</f>
        <v>38.2575</v>
      </c>
      <c r="P64" s="35">
        <f t="shared" si="92"/>
        <v>25</v>
      </c>
      <c r="Q64" s="37">
        <f t="shared" si="93"/>
        <v>1.4350150037509375E-2</v>
      </c>
      <c r="R64" s="35">
        <f>'Annex-V (b)'!AT64</f>
        <v>38.2575</v>
      </c>
      <c r="S64" s="35">
        <f t="shared" si="94"/>
        <v>25</v>
      </c>
      <c r="T64" s="37">
        <f t="shared" si="95"/>
        <v>1.4350150037509375E-2</v>
      </c>
      <c r="U64" s="35">
        <f>'Annex-V (b)'!BB64</f>
        <v>38.2575</v>
      </c>
      <c r="V64" s="35">
        <f t="shared" si="96"/>
        <v>25</v>
      </c>
      <c r="W64" s="37">
        <f t="shared" si="97"/>
        <v>1.4350150037509375E-2</v>
      </c>
      <c r="X64" s="35">
        <f>'Annex-V (b)'!BJ64</f>
        <v>15.303000000000001</v>
      </c>
      <c r="Y64" s="35">
        <f t="shared" si="98"/>
        <v>10</v>
      </c>
      <c r="Z64" s="37">
        <f t="shared" si="99"/>
        <v>5.7400600150037499E-3</v>
      </c>
      <c r="AA64" s="35">
        <f>'Annex-V (b)'!BR64</f>
        <v>4.5909000000000004</v>
      </c>
      <c r="AB64" s="35">
        <f t="shared" si="100"/>
        <v>3.0000000000000004</v>
      </c>
      <c r="AC64" s="37">
        <f t="shared" si="101"/>
        <v>1.7220180045011252E-3</v>
      </c>
    </row>
    <row r="65" spans="1:29" ht="14.1" customHeight="1" x14ac:dyDescent="0.25">
      <c r="A65" s="50">
        <v>4112</v>
      </c>
      <c r="B65" s="51">
        <v>4112101</v>
      </c>
      <c r="C65" s="301" t="s">
        <v>192</v>
      </c>
      <c r="D65" s="32" t="str">
        <f>'Annex-V (b)'!D65</f>
        <v>Nos</v>
      </c>
      <c r="E65" s="35">
        <f>'Annex-V (b)'!E65</f>
        <v>2.5520833333333335</v>
      </c>
      <c r="F65" s="244">
        <f>'Annex-V (b)'!F65</f>
        <v>24</v>
      </c>
      <c r="G65" s="250">
        <f>'Annex-V (b)'!N65</f>
        <v>61.25</v>
      </c>
      <c r="H65" s="246">
        <f t="shared" si="102"/>
        <v>2.2974493623405847E-4</v>
      </c>
      <c r="I65" s="35">
        <f>'Annex-V (b)'!V65</f>
        <v>1.2250000000000001</v>
      </c>
      <c r="J65" s="36">
        <f t="shared" si="103"/>
        <v>2</v>
      </c>
      <c r="K65" s="37">
        <f t="shared" si="104"/>
        <v>4.5948987246811695E-4</v>
      </c>
      <c r="L65" s="35">
        <f>'Annex-V (b)'!AD65</f>
        <v>6.125</v>
      </c>
      <c r="M65" s="35">
        <f t="shared" si="90"/>
        <v>10</v>
      </c>
      <c r="N65" s="37">
        <f t="shared" si="91"/>
        <v>2.2974493623405846E-3</v>
      </c>
      <c r="O65" s="35">
        <f>'Annex-V (b)'!AL65</f>
        <v>15.3125</v>
      </c>
      <c r="P65" s="35">
        <f t="shared" si="92"/>
        <v>25</v>
      </c>
      <c r="Q65" s="37">
        <f t="shared" si="93"/>
        <v>5.7436234058514616E-3</v>
      </c>
      <c r="R65" s="35">
        <f>'Annex-V (b)'!AT65</f>
        <v>15.3125</v>
      </c>
      <c r="S65" s="35">
        <f t="shared" si="94"/>
        <v>25</v>
      </c>
      <c r="T65" s="37">
        <f t="shared" si="95"/>
        <v>5.7436234058514616E-3</v>
      </c>
      <c r="U65" s="35">
        <f>'Annex-V (b)'!BB65</f>
        <v>15.3125</v>
      </c>
      <c r="V65" s="35">
        <f t="shared" si="96"/>
        <v>25</v>
      </c>
      <c r="W65" s="37">
        <f t="shared" si="97"/>
        <v>5.7436234058514616E-3</v>
      </c>
      <c r="X65" s="35">
        <f>'Annex-V (b)'!BJ65</f>
        <v>6.125</v>
      </c>
      <c r="Y65" s="35">
        <f t="shared" si="98"/>
        <v>10</v>
      </c>
      <c r="Z65" s="37">
        <f t="shared" si="99"/>
        <v>2.2974493623405846E-3</v>
      </c>
      <c r="AA65" s="35">
        <f>'Annex-V (b)'!BR65</f>
        <v>1.8374999999999999</v>
      </c>
      <c r="AB65" s="35">
        <f t="shared" si="100"/>
        <v>3</v>
      </c>
      <c r="AC65" s="37">
        <f t="shared" si="101"/>
        <v>6.8923480870217548E-4</v>
      </c>
    </row>
    <row r="66" spans="1:29" ht="25.5" x14ac:dyDescent="0.25">
      <c r="A66" s="50">
        <v>4112</v>
      </c>
      <c r="B66" s="51">
        <v>4112202</v>
      </c>
      <c r="C66" s="34" t="s">
        <v>182</v>
      </c>
      <c r="D66" s="32" t="str">
        <f>'Annex-V (b)'!D66</f>
        <v>Nos</v>
      </c>
      <c r="E66" s="35">
        <f>'Annex-V (b)'!E66</f>
        <v>1.9940490797546013</v>
      </c>
      <c r="F66" s="244">
        <f>'Annex-V (b)'!F66</f>
        <v>163</v>
      </c>
      <c r="G66" s="250">
        <f>'Annex-V (b)'!N66</f>
        <v>325.03000000000003</v>
      </c>
      <c r="H66" s="246">
        <f>G66/G$99</f>
        <v>1.2191672918229555E-3</v>
      </c>
      <c r="I66" s="35">
        <f>'Annex-V (b)'!V66</f>
        <v>6.5006000000000013</v>
      </c>
      <c r="J66" s="36">
        <f t="shared" ref="J66:J68" si="105">I66/G66*100</f>
        <v>2</v>
      </c>
      <c r="K66" s="37">
        <f>H66*J66</f>
        <v>2.438334583645911E-3</v>
      </c>
      <c r="L66" s="35">
        <f>'Annex-V (b)'!AD66</f>
        <v>32.503000000000007</v>
      </c>
      <c r="M66" s="35">
        <f>L66/G66*100</f>
        <v>10.000000000000002</v>
      </c>
      <c r="N66" s="37">
        <f t="shared" si="91"/>
        <v>1.2191672918229557E-2</v>
      </c>
      <c r="O66" s="35">
        <f>'Annex-V (b)'!AL66</f>
        <v>81.257500000000007</v>
      </c>
      <c r="P66" s="35">
        <f t="shared" si="92"/>
        <v>25</v>
      </c>
      <c r="Q66" s="37">
        <f t="shared" si="93"/>
        <v>3.0479182295573889E-2</v>
      </c>
      <c r="R66" s="35">
        <f>'Annex-V (b)'!AT66</f>
        <v>81.257500000000007</v>
      </c>
      <c r="S66" s="35">
        <f t="shared" si="94"/>
        <v>25</v>
      </c>
      <c r="T66" s="37">
        <f t="shared" si="95"/>
        <v>3.0479182295573889E-2</v>
      </c>
      <c r="U66" s="35">
        <f>'Annex-V (b)'!BB66</f>
        <v>81.257500000000007</v>
      </c>
      <c r="V66" s="35">
        <f t="shared" si="96"/>
        <v>25</v>
      </c>
      <c r="W66" s="37">
        <f t="shared" si="97"/>
        <v>3.0479182295573889E-2</v>
      </c>
      <c r="X66" s="35">
        <f>'Annex-V (b)'!BJ66</f>
        <v>32.503000000000007</v>
      </c>
      <c r="Y66" s="35">
        <f t="shared" si="98"/>
        <v>10.000000000000002</v>
      </c>
      <c r="Z66" s="37">
        <f t="shared" si="99"/>
        <v>1.2191672918229557E-2</v>
      </c>
      <c r="AA66" s="35">
        <f>'Annex-V (b)'!BR66</f>
        <v>9.7508999999999997</v>
      </c>
      <c r="AB66" s="35">
        <f t="shared" si="100"/>
        <v>2.9999999999999996</v>
      </c>
      <c r="AC66" s="37">
        <f t="shared" si="101"/>
        <v>3.6575018754688659E-3</v>
      </c>
    </row>
    <row r="67" spans="1:29" ht="25.5" x14ac:dyDescent="0.25">
      <c r="A67" s="50">
        <v>4112</v>
      </c>
      <c r="B67" s="51">
        <v>4112304</v>
      </c>
      <c r="C67" s="34" t="s">
        <v>184</v>
      </c>
      <c r="D67" s="32" t="str">
        <f>'Annex-V (b)'!D67</f>
        <v>Nos/Set</v>
      </c>
      <c r="E67" s="35">
        <f>'Annex-V (b)'!E67</f>
        <v>8.5386666666666677</v>
      </c>
      <c r="F67" s="244">
        <f>'Annex-V (b)'!F67</f>
        <v>660</v>
      </c>
      <c r="G67" s="250">
        <f>'Annex-V (b)'!N67</f>
        <v>5635.52</v>
      </c>
      <c r="H67" s="246">
        <f>G67/G$99</f>
        <v>2.1138484621155286E-2</v>
      </c>
      <c r="I67" s="35">
        <f>'Annex-V (b)'!V67</f>
        <v>112.71039999999999</v>
      </c>
      <c r="J67" s="36">
        <f t="shared" si="105"/>
        <v>1.9999999999999998</v>
      </c>
      <c r="K67" s="37">
        <f>H67*J67</f>
        <v>4.2276969242310565E-2</v>
      </c>
      <c r="L67" s="35">
        <f>'Annex-V (b)'!AD67</f>
        <v>563.55200000000002</v>
      </c>
      <c r="M67" s="35">
        <f t="shared" si="90"/>
        <v>10</v>
      </c>
      <c r="N67" s="37">
        <f t="shared" si="91"/>
        <v>0.21138484621155285</v>
      </c>
      <c r="O67" s="345">
        <f>'Annex-V (b)'!AL67</f>
        <v>1408.88</v>
      </c>
      <c r="P67" s="35">
        <f t="shared" si="92"/>
        <v>25</v>
      </c>
      <c r="Q67" s="37">
        <f t="shared" si="93"/>
        <v>0.52846211552888211</v>
      </c>
      <c r="R67" s="345">
        <f>'Annex-V (b)'!AT67</f>
        <v>1408.88</v>
      </c>
      <c r="S67" s="35">
        <f t="shared" si="94"/>
        <v>25</v>
      </c>
      <c r="T67" s="37">
        <f t="shared" si="95"/>
        <v>0.52846211552888211</v>
      </c>
      <c r="U67" s="345">
        <f>'Annex-V (b)'!BB67</f>
        <v>1408.88</v>
      </c>
      <c r="V67" s="35">
        <f t="shared" si="96"/>
        <v>25</v>
      </c>
      <c r="W67" s="37">
        <f t="shared" si="97"/>
        <v>0.52846211552888211</v>
      </c>
      <c r="X67" s="35">
        <f>'Annex-V (b)'!BJ67</f>
        <v>563.55200000000002</v>
      </c>
      <c r="Y67" s="35">
        <f t="shared" si="98"/>
        <v>10</v>
      </c>
      <c r="Z67" s="37">
        <f t="shared" si="99"/>
        <v>0.21138484621155285</v>
      </c>
      <c r="AA67" s="35">
        <f>'Annex-V (b)'!BR67</f>
        <v>169.06559999999999</v>
      </c>
      <c r="AB67" s="35">
        <f t="shared" si="100"/>
        <v>2.9999999999999996</v>
      </c>
      <c r="AC67" s="37">
        <f t="shared" si="101"/>
        <v>6.3415453863465851E-2</v>
      </c>
    </row>
    <row r="68" spans="1:29" x14ac:dyDescent="0.25">
      <c r="A68" s="50">
        <v>4112</v>
      </c>
      <c r="B68" s="51">
        <v>4112314</v>
      </c>
      <c r="C68" s="94" t="s">
        <v>63</v>
      </c>
      <c r="D68" s="32" t="str">
        <f>'Annex-V (b)'!D68</f>
        <v>L.S</v>
      </c>
      <c r="E68" s="35">
        <f>'Annex-V (b)'!E68</f>
        <v>0</v>
      </c>
      <c r="F68" s="35">
        <f>'Annex-V (b)'!F68</f>
        <v>0</v>
      </c>
      <c r="G68" s="250">
        <f>'Annex-V (b)'!N68</f>
        <v>152</v>
      </c>
      <c r="H68" s="246">
        <f>G68/G$99</f>
        <v>5.7014253563390837E-4</v>
      </c>
      <c r="I68" s="35">
        <f>'Annex-V (b)'!V68</f>
        <v>3.04</v>
      </c>
      <c r="J68" s="36">
        <f t="shared" si="105"/>
        <v>2</v>
      </c>
      <c r="K68" s="37">
        <f>H68*J68</f>
        <v>1.1402850712678167E-3</v>
      </c>
      <c r="L68" s="35">
        <f>'Annex-V (b)'!AD68</f>
        <v>15.200000000000003</v>
      </c>
      <c r="M68" s="35">
        <f t="shared" si="90"/>
        <v>10.000000000000002</v>
      </c>
      <c r="N68" s="37">
        <f t="shared" si="91"/>
        <v>5.7014253563390845E-3</v>
      </c>
      <c r="O68" s="345">
        <f>'Annex-V (b)'!AL68</f>
        <v>38</v>
      </c>
      <c r="P68" s="35">
        <f t="shared" si="92"/>
        <v>25</v>
      </c>
      <c r="Q68" s="37">
        <f t="shared" si="93"/>
        <v>1.4253563390847709E-2</v>
      </c>
      <c r="R68" s="345">
        <f>'Annex-V (b)'!AT68</f>
        <v>38</v>
      </c>
      <c r="S68" s="35">
        <f t="shared" si="94"/>
        <v>25</v>
      </c>
      <c r="T68" s="37">
        <f t="shared" si="95"/>
        <v>1.4253563390847709E-2</v>
      </c>
      <c r="U68" s="345">
        <f>'Annex-V (b)'!BB68</f>
        <v>38</v>
      </c>
      <c r="V68" s="35">
        <f t="shared" si="96"/>
        <v>25</v>
      </c>
      <c r="W68" s="37">
        <f t="shared" si="97"/>
        <v>1.4253563390847709E-2</v>
      </c>
      <c r="X68" s="35">
        <f>'Annex-V (b)'!BJ68</f>
        <v>15.200000000000003</v>
      </c>
      <c r="Y68" s="35">
        <f t="shared" si="98"/>
        <v>10.000000000000002</v>
      </c>
      <c r="Z68" s="37">
        <f t="shared" si="99"/>
        <v>5.7014253563390845E-3</v>
      </c>
      <c r="AA68" s="35">
        <f>'Annex-V (b)'!BR68</f>
        <v>4.5600000000000005</v>
      </c>
      <c r="AB68" s="35">
        <f t="shared" si="100"/>
        <v>3.0000000000000004</v>
      </c>
      <c r="AC68" s="37">
        <f t="shared" si="101"/>
        <v>1.7104276069017253E-3</v>
      </c>
    </row>
    <row r="69" spans="1:29" x14ac:dyDescent="0.25">
      <c r="A69" s="30"/>
      <c r="B69" s="30"/>
      <c r="C69" s="42" t="s">
        <v>148</v>
      </c>
      <c r="D69" s="32"/>
      <c r="E69" s="35"/>
      <c r="F69" s="248"/>
      <c r="G69" s="249">
        <f>SUM(G62:G68)</f>
        <v>9250</v>
      </c>
      <c r="H69" s="247"/>
      <c r="I69" s="40">
        <f>SUM(I62:I68)</f>
        <v>184.99999999999997</v>
      </c>
      <c r="J69" s="40"/>
      <c r="K69" s="40"/>
      <c r="L69" s="40">
        <f>SUM(L62:L68)</f>
        <v>925</v>
      </c>
      <c r="M69" s="40"/>
      <c r="N69" s="40"/>
      <c r="O69" s="76">
        <f>SUM(O62:O68)</f>
        <v>2312.5</v>
      </c>
      <c r="P69" s="40"/>
      <c r="Q69" s="40"/>
      <c r="R69" s="76">
        <f t="shared" ref="R69:U69" si="106">SUM(R62:R68)</f>
        <v>2312.5</v>
      </c>
      <c r="S69" s="40"/>
      <c r="T69" s="40"/>
      <c r="U69" s="76">
        <f t="shared" si="106"/>
        <v>2312.5</v>
      </c>
      <c r="V69" s="40"/>
      <c r="W69" s="40"/>
      <c r="X69" s="40">
        <f t="shared" ref="X69:AA69" si="107">SUM(X62:X68)</f>
        <v>925</v>
      </c>
      <c r="Y69" s="40"/>
      <c r="Z69" s="40"/>
      <c r="AA69" s="40">
        <f t="shared" si="107"/>
        <v>277.5</v>
      </c>
      <c r="AB69" s="40"/>
      <c r="AC69" s="40"/>
    </row>
    <row r="70" spans="1:29" ht="102" x14ac:dyDescent="0.25">
      <c r="A70" s="49">
        <v>4141</v>
      </c>
      <c r="B70" s="49">
        <v>4141101</v>
      </c>
      <c r="C70" s="95" t="s">
        <v>64</v>
      </c>
      <c r="D70" s="30" t="str">
        <f>'Annex-V (b)'!D70</f>
        <v>Acre</v>
      </c>
      <c r="E70" s="354">
        <f>'Annex-V (b)'!E70</f>
        <v>158.40096182747217</v>
      </c>
      <c r="F70" s="355">
        <f>'Annex-V (b)'!F70</f>
        <v>66.540000000000006</v>
      </c>
      <c r="G70" s="356">
        <f>'Annex-V (b)'!N70</f>
        <v>10540</v>
      </c>
      <c r="H70" s="357">
        <f>G70/G$99</f>
        <v>3.9534883720930225E-2</v>
      </c>
      <c r="I70" s="354">
        <f>'Annex-V (b)'!V70</f>
        <v>210.8</v>
      </c>
      <c r="J70" s="358">
        <f t="shared" ref="J70" si="108">I70/G70*100</f>
        <v>2</v>
      </c>
      <c r="K70" s="359">
        <f>H70*J70</f>
        <v>7.906976744186045E-2</v>
      </c>
      <c r="L70" s="360">
        <f>'Annex-V (b)'!AD70</f>
        <v>1054</v>
      </c>
      <c r="M70" s="354">
        <f>L70/G70*100</f>
        <v>10</v>
      </c>
      <c r="N70" s="359">
        <f t="shared" ref="N70" si="109">H70*M70</f>
        <v>0.39534883720930225</v>
      </c>
      <c r="O70" s="360">
        <f>'Annex-V (b)'!AL70</f>
        <v>2635</v>
      </c>
      <c r="P70" s="354">
        <f>O70/G70*100</f>
        <v>25</v>
      </c>
      <c r="Q70" s="359">
        <f t="shared" ref="Q70" si="110">H70*P70</f>
        <v>0.98837209302325557</v>
      </c>
      <c r="R70" s="360">
        <f>'Annex-V (b)'!AT70</f>
        <v>2635</v>
      </c>
      <c r="S70" s="354">
        <f>R70/G70*100</f>
        <v>25</v>
      </c>
      <c r="T70" s="359">
        <f t="shared" ref="T70" si="111">H70*S70</f>
        <v>0.98837209302325557</v>
      </c>
      <c r="U70" s="360">
        <f>'Annex-V (b)'!BB70</f>
        <v>2635</v>
      </c>
      <c r="V70" s="354">
        <f>U70/G70*100</f>
        <v>25</v>
      </c>
      <c r="W70" s="359">
        <f t="shared" ref="W70" si="112">H70*V70</f>
        <v>0.98837209302325557</v>
      </c>
      <c r="X70" s="360">
        <f>'Annex-V (b)'!BJ70</f>
        <v>1054</v>
      </c>
      <c r="Y70" s="354">
        <f t="shared" ref="Y70" si="113">X70/G70*100</f>
        <v>10</v>
      </c>
      <c r="Z70" s="359">
        <f>H70*Y70</f>
        <v>0.39534883720930225</v>
      </c>
      <c r="AA70" s="354">
        <f>'Annex-V (b)'!BR70</f>
        <v>316.2</v>
      </c>
      <c r="AB70" s="354">
        <f>AA70/G70*100</f>
        <v>3</v>
      </c>
      <c r="AC70" s="359">
        <f>H70*AB70</f>
        <v>0.11860465116279068</v>
      </c>
    </row>
    <row r="71" spans="1:29" ht="14.1" customHeight="1" x14ac:dyDescent="0.25">
      <c r="A71" s="30"/>
      <c r="B71" s="30"/>
      <c r="C71" s="42" t="s">
        <v>148</v>
      </c>
      <c r="D71" s="32"/>
      <c r="E71" s="33"/>
      <c r="F71" s="248"/>
      <c r="G71" s="249">
        <f>G70</f>
        <v>10540</v>
      </c>
      <c r="H71" s="246"/>
      <c r="I71" s="74">
        <f>I70</f>
        <v>210.8</v>
      </c>
      <c r="J71" s="36"/>
      <c r="K71" s="37"/>
      <c r="L71" s="76">
        <f>L70</f>
        <v>1054</v>
      </c>
      <c r="M71" s="40"/>
      <c r="N71" s="72"/>
      <c r="O71" s="76">
        <f>O70</f>
        <v>2635</v>
      </c>
      <c r="P71" s="35"/>
      <c r="Q71" s="37"/>
      <c r="R71" s="76">
        <f>R70</f>
        <v>2635</v>
      </c>
      <c r="S71" s="40"/>
      <c r="T71" s="72"/>
      <c r="U71" s="76">
        <f>U70</f>
        <v>2635</v>
      </c>
      <c r="V71" s="40"/>
      <c r="W71" s="37"/>
      <c r="X71" s="76">
        <f>X70</f>
        <v>1054</v>
      </c>
      <c r="Y71" s="40"/>
      <c r="Z71" s="37"/>
      <c r="AA71" s="40">
        <f>AA70</f>
        <v>316.2</v>
      </c>
      <c r="AB71" s="40"/>
      <c r="AC71" s="37"/>
    </row>
    <row r="72" spans="1:29" ht="14.1" customHeight="1" x14ac:dyDescent="0.25">
      <c r="A72" s="30"/>
      <c r="B72" s="30"/>
      <c r="C72" s="39" t="s">
        <v>35</v>
      </c>
      <c r="D72" s="32"/>
      <c r="E72" s="33"/>
      <c r="F72" s="248"/>
      <c r="G72" s="245"/>
      <c r="H72" s="246"/>
      <c r="I72" s="35"/>
      <c r="J72" s="36"/>
      <c r="K72" s="33"/>
      <c r="L72" s="345"/>
      <c r="M72" s="35"/>
      <c r="N72" s="33"/>
      <c r="O72" s="35"/>
      <c r="P72" s="35"/>
      <c r="Q72" s="33"/>
      <c r="R72" s="345"/>
      <c r="S72" s="35"/>
      <c r="T72" s="33"/>
      <c r="U72" s="345"/>
      <c r="V72" s="35"/>
      <c r="W72" s="33"/>
      <c r="X72" s="345"/>
      <c r="Y72" s="35"/>
      <c r="Z72" s="33"/>
      <c r="AA72" s="35"/>
      <c r="AB72" s="35"/>
      <c r="AC72" s="33"/>
    </row>
    <row r="73" spans="1:29" ht="14.1" customHeight="1" x14ac:dyDescent="0.25">
      <c r="A73" s="57"/>
      <c r="B73" s="122"/>
      <c r="C73" s="341" t="s">
        <v>132</v>
      </c>
      <c r="D73" s="50"/>
      <c r="E73" s="35"/>
      <c r="F73" s="251"/>
      <c r="G73" s="250"/>
      <c r="H73" s="246"/>
      <c r="I73" s="35"/>
      <c r="J73" s="36"/>
      <c r="K73" s="37"/>
      <c r="L73" s="345"/>
      <c r="M73" s="35"/>
      <c r="N73" s="37"/>
      <c r="O73" s="77"/>
      <c r="P73" s="35"/>
      <c r="Q73" s="37"/>
      <c r="R73" s="345"/>
      <c r="S73" s="35"/>
      <c r="T73" s="37"/>
      <c r="U73" s="345"/>
      <c r="V73" s="35"/>
      <c r="W73" s="37"/>
      <c r="X73" s="345"/>
      <c r="Y73" s="35"/>
      <c r="Z73" s="37"/>
      <c r="AA73" s="35"/>
      <c r="AB73" s="35"/>
      <c r="AC73" s="37"/>
    </row>
    <row r="74" spans="1:29" ht="14.1" customHeight="1" x14ac:dyDescent="0.25">
      <c r="A74" s="122">
        <v>4111</v>
      </c>
      <c r="B74" s="122">
        <v>4111304</v>
      </c>
      <c r="C74" s="341" t="s">
        <v>188</v>
      </c>
      <c r="D74" s="32" t="str">
        <f>'Annex-V (b)'!D74</f>
        <v>Km</v>
      </c>
      <c r="E74" s="35">
        <f>'Annex-V (b)'!E74</f>
        <v>238.96315858264603</v>
      </c>
      <c r="F74" s="243">
        <f>'Annex-V (b)'!F74</f>
        <v>298.387</v>
      </c>
      <c r="G74" s="250">
        <f>'Annex-V (b)'!N74</f>
        <v>71303.5</v>
      </c>
      <c r="H74" s="246">
        <f>G74/G$99</f>
        <v>0.26745498874718676</v>
      </c>
      <c r="I74" s="77">
        <f>'Annex-V (b)'!V74</f>
        <v>1426.07</v>
      </c>
      <c r="J74" s="36">
        <f t="shared" ref="J74:J79" si="114">I74/G74*100</f>
        <v>2</v>
      </c>
      <c r="K74" s="37">
        <f>H74*J74</f>
        <v>0.53490997749437352</v>
      </c>
      <c r="L74" s="345">
        <f>'Annex-V (b)'!AD74</f>
        <v>7130.35</v>
      </c>
      <c r="M74" s="35">
        <f t="shared" ref="M74:M79" si="115">L74/G74*100</f>
        <v>10</v>
      </c>
      <c r="N74" s="37">
        <f t="shared" ref="N74:N79" si="116">H74*M74</f>
        <v>2.6745498874718674</v>
      </c>
      <c r="O74" s="77">
        <f>'Annex-V (b)'!AL74</f>
        <v>17825.875</v>
      </c>
      <c r="P74" s="35">
        <f t="shared" ref="P74:P79" si="117">O74/G74*100</f>
        <v>25</v>
      </c>
      <c r="Q74" s="37">
        <f t="shared" ref="Q74:Q79" si="118">H74*P74</f>
        <v>6.6863747186796694</v>
      </c>
      <c r="R74" s="345">
        <f>'Annex-V (b)'!AT74</f>
        <v>17825.875</v>
      </c>
      <c r="S74" s="35">
        <f t="shared" ref="S74:S79" si="119">R74/G74*100</f>
        <v>25</v>
      </c>
      <c r="T74" s="37">
        <f t="shared" ref="T74:T79" si="120">H74*S74</f>
        <v>6.6863747186796694</v>
      </c>
      <c r="U74" s="345">
        <f>'Annex-V (b)'!BB74</f>
        <v>17825.875</v>
      </c>
      <c r="V74" s="35">
        <f t="shared" ref="V74:V79" si="121">U74/G74*100</f>
        <v>25</v>
      </c>
      <c r="W74" s="37">
        <f t="shared" ref="W74:W79" si="122">H74*V74</f>
        <v>6.6863747186796694</v>
      </c>
      <c r="X74" s="345">
        <f>'Annex-V (b)'!BJ74</f>
        <v>7130.35</v>
      </c>
      <c r="Y74" s="35">
        <f t="shared" ref="Y74:Y79" si="123">X74/G74*100</f>
        <v>10</v>
      </c>
      <c r="Z74" s="37">
        <f t="shared" ref="Z74:Z79" si="124">H74*Y74</f>
        <v>2.6745498874718674</v>
      </c>
      <c r="AA74" s="345">
        <f>'Annex-V (b)'!BR74</f>
        <v>2139.105</v>
      </c>
      <c r="AB74" s="35">
        <f t="shared" ref="AB74:AB79" si="125">AA74/G74*100</f>
        <v>3</v>
      </c>
      <c r="AC74" s="37">
        <f t="shared" ref="AC74:AC79" si="126">H74*AB74</f>
        <v>0.80236496624156028</v>
      </c>
    </row>
    <row r="75" spans="1:29" ht="14.1" customHeight="1" x14ac:dyDescent="0.25">
      <c r="A75" s="122">
        <v>4111</v>
      </c>
      <c r="B75" s="122">
        <v>4111303</v>
      </c>
      <c r="C75" s="341" t="s">
        <v>36</v>
      </c>
      <c r="D75" s="32" t="str">
        <f>'Annex-V (b)'!D75</f>
        <v>m</v>
      </c>
      <c r="E75" s="35">
        <f>'Annex-V (b)'!E75</f>
        <v>13.95761956521739</v>
      </c>
      <c r="F75" s="243">
        <f>'Annex-V (b)'!F75</f>
        <v>920</v>
      </c>
      <c r="G75" s="250">
        <f>'Annex-V (b)'!N75</f>
        <v>12841.009999999998</v>
      </c>
      <c r="H75" s="246">
        <f>G75/G$99</f>
        <v>4.8165828957239296E-2</v>
      </c>
      <c r="I75" s="35">
        <f>'Annex-V (b)'!V75</f>
        <v>256.8202</v>
      </c>
      <c r="J75" s="36">
        <f t="shared" si="114"/>
        <v>2.0000000000000004</v>
      </c>
      <c r="K75" s="37">
        <f t="shared" ref="K75:K82" si="127">H75*J75</f>
        <v>9.6331657914478619E-2</v>
      </c>
      <c r="L75" s="345">
        <f>'Annex-V (b)'!AD75</f>
        <v>1284.1010000000001</v>
      </c>
      <c r="M75" s="35">
        <f t="shared" si="115"/>
        <v>10.000000000000002</v>
      </c>
      <c r="N75" s="37">
        <f t="shared" si="116"/>
        <v>0.48165828957239304</v>
      </c>
      <c r="O75" s="345">
        <f>'Annex-V (b)'!AL75</f>
        <v>3210.2524999999996</v>
      </c>
      <c r="P75" s="35">
        <f t="shared" si="117"/>
        <v>25</v>
      </c>
      <c r="Q75" s="37">
        <f t="shared" si="118"/>
        <v>1.2041457239309823</v>
      </c>
      <c r="R75" s="345">
        <f>'Annex-V (b)'!AT75</f>
        <v>3210.2524999999996</v>
      </c>
      <c r="S75" s="35">
        <f t="shared" si="119"/>
        <v>25</v>
      </c>
      <c r="T75" s="37">
        <f t="shared" si="120"/>
        <v>1.2041457239309823</v>
      </c>
      <c r="U75" s="345">
        <f>'Annex-V (b)'!BB75</f>
        <v>3210.2524999999996</v>
      </c>
      <c r="V75" s="35">
        <f t="shared" si="121"/>
        <v>25</v>
      </c>
      <c r="W75" s="37">
        <f t="shared" si="122"/>
        <v>1.2041457239309823</v>
      </c>
      <c r="X75" s="345">
        <f>'Annex-V (b)'!BJ75</f>
        <v>1284.1010000000001</v>
      </c>
      <c r="Y75" s="35">
        <f t="shared" si="123"/>
        <v>10.000000000000002</v>
      </c>
      <c r="Z75" s="37">
        <f t="shared" si="124"/>
        <v>0.48165828957239304</v>
      </c>
      <c r="AA75" s="345">
        <f>'Annex-V (b)'!BR75</f>
        <v>385.2303</v>
      </c>
      <c r="AB75" s="35">
        <f t="shared" si="125"/>
        <v>3.0000000000000004</v>
      </c>
      <c r="AC75" s="37">
        <f t="shared" si="126"/>
        <v>0.1444974868717179</v>
      </c>
    </row>
    <row r="76" spans="1:29" ht="14.1" customHeight="1" x14ac:dyDescent="0.25">
      <c r="A76" s="122">
        <v>4111</v>
      </c>
      <c r="B76" s="122">
        <v>4111307</v>
      </c>
      <c r="C76" s="341" t="s">
        <v>65</v>
      </c>
      <c r="D76" s="32" t="str">
        <f>'Annex-V (b)'!D76</f>
        <v>Km</v>
      </c>
      <c r="E76" s="35">
        <f>'Annex-V (b)'!E76</f>
        <v>334.31581187486699</v>
      </c>
      <c r="F76" s="243">
        <f>'Annex-V (b)'!F76</f>
        <v>140.97</v>
      </c>
      <c r="G76" s="250">
        <f>'Annex-V (b)'!N76</f>
        <v>47128.5</v>
      </c>
      <c r="H76" s="246">
        <f>G76/G$99</f>
        <v>0.17677606901725426</v>
      </c>
      <c r="I76" s="35">
        <f>'Annex-V (b)'!V76</f>
        <v>942.57</v>
      </c>
      <c r="J76" s="36">
        <f t="shared" si="114"/>
        <v>2</v>
      </c>
      <c r="K76" s="37">
        <f t="shared" si="127"/>
        <v>0.35355213803450852</v>
      </c>
      <c r="L76" s="345">
        <f>'Annex-V (b)'!AD76</f>
        <v>4712.8500000000004</v>
      </c>
      <c r="M76" s="35">
        <f t="shared" si="115"/>
        <v>10</v>
      </c>
      <c r="N76" s="37">
        <f t="shared" si="116"/>
        <v>1.7677606901725427</v>
      </c>
      <c r="O76" s="77">
        <f>'Annex-V (b)'!AL76</f>
        <v>11782.125</v>
      </c>
      <c r="P76" s="35">
        <f t="shared" si="117"/>
        <v>25</v>
      </c>
      <c r="Q76" s="37">
        <f t="shared" si="118"/>
        <v>4.4194017254313565</v>
      </c>
      <c r="R76" s="345">
        <f>'Annex-V (b)'!AT76</f>
        <v>11782.125</v>
      </c>
      <c r="S76" s="35">
        <f t="shared" si="119"/>
        <v>25</v>
      </c>
      <c r="T76" s="37">
        <f t="shared" si="120"/>
        <v>4.4194017254313565</v>
      </c>
      <c r="U76" s="345">
        <f>'Annex-V (b)'!BB76</f>
        <v>11782.125</v>
      </c>
      <c r="V76" s="35">
        <f t="shared" si="121"/>
        <v>25</v>
      </c>
      <c r="W76" s="37">
        <f t="shared" si="122"/>
        <v>4.4194017254313565</v>
      </c>
      <c r="X76" s="345">
        <f>'Annex-V (b)'!BJ76</f>
        <v>4712.8500000000004</v>
      </c>
      <c r="Y76" s="35">
        <f t="shared" si="123"/>
        <v>10</v>
      </c>
      <c r="Z76" s="37">
        <f t="shared" si="124"/>
        <v>1.7677606901725427</v>
      </c>
      <c r="AA76" s="345">
        <f>'Annex-V (b)'!BR76</f>
        <v>1413.855</v>
      </c>
      <c r="AB76" s="35">
        <f t="shared" si="125"/>
        <v>3</v>
      </c>
      <c r="AC76" s="37">
        <f t="shared" si="126"/>
        <v>0.53032820705176276</v>
      </c>
    </row>
    <row r="77" spans="1:29" ht="14.1" customHeight="1" x14ac:dyDescent="0.25">
      <c r="A77" s="122"/>
      <c r="B77" s="122"/>
      <c r="C77" s="341" t="s">
        <v>126</v>
      </c>
      <c r="D77" s="50"/>
      <c r="E77" s="35"/>
      <c r="F77" s="252"/>
      <c r="G77" s="245"/>
      <c r="H77" s="246"/>
      <c r="I77" s="35"/>
      <c r="J77" s="36"/>
      <c r="K77" s="37"/>
      <c r="L77" s="345"/>
      <c r="M77" s="35"/>
      <c r="N77" s="37"/>
      <c r="O77" s="35"/>
      <c r="P77" s="35"/>
      <c r="Q77" s="37"/>
      <c r="R77" s="35"/>
      <c r="S77" s="35"/>
      <c r="T77" s="37"/>
      <c r="U77" s="345"/>
      <c r="V77" s="35"/>
      <c r="W77" s="37"/>
      <c r="X77" s="345"/>
      <c r="Y77" s="35"/>
      <c r="Z77" s="37"/>
      <c r="AA77" s="35"/>
      <c r="AB77" s="35"/>
      <c r="AC77" s="37"/>
    </row>
    <row r="78" spans="1:29" ht="14.1" customHeight="1" x14ac:dyDescent="0.25">
      <c r="A78" s="122">
        <v>4111</v>
      </c>
      <c r="B78" s="122">
        <v>4111317</v>
      </c>
      <c r="C78" s="341" t="s">
        <v>144</v>
      </c>
      <c r="D78" s="32" t="str">
        <f>'Annex-V (b)'!D78</f>
        <v>Nos.</v>
      </c>
      <c r="E78" s="35">
        <f>'Annex-V (b)'!E78</f>
        <v>464.9434782608696</v>
      </c>
      <c r="F78" s="243">
        <f>'Annex-V (b)'!F78</f>
        <v>23</v>
      </c>
      <c r="G78" s="250">
        <f>'Annex-V (b)'!N78</f>
        <v>10693.7</v>
      </c>
      <c r="H78" s="246">
        <f>G78/G$99</f>
        <v>4.0111402850712671E-2</v>
      </c>
      <c r="I78" s="35">
        <f>'Annex-V (b)'!V78</f>
        <v>213.87400000000002</v>
      </c>
      <c r="J78" s="36">
        <f t="shared" si="114"/>
        <v>2</v>
      </c>
      <c r="K78" s="37">
        <f t="shared" si="127"/>
        <v>8.0222805701425343E-2</v>
      </c>
      <c r="L78" s="345">
        <f>'Annex-V (b)'!AD78</f>
        <v>1069.3700000000001</v>
      </c>
      <c r="M78" s="35">
        <f t="shared" si="115"/>
        <v>10</v>
      </c>
      <c r="N78" s="37">
        <f t="shared" si="116"/>
        <v>0.40111402850712674</v>
      </c>
      <c r="O78" s="345">
        <f>'Annex-V (b)'!AL78</f>
        <v>2673.4250000000002</v>
      </c>
      <c r="P78" s="35">
        <f t="shared" si="117"/>
        <v>25</v>
      </c>
      <c r="Q78" s="37">
        <f t="shared" si="118"/>
        <v>1.0027850712678168</v>
      </c>
      <c r="R78" s="345">
        <f>'Annex-V (b)'!AT78</f>
        <v>2673.4250000000002</v>
      </c>
      <c r="S78" s="35">
        <f t="shared" si="119"/>
        <v>25</v>
      </c>
      <c r="T78" s="37">
        <f t="shared" si="120"/>
        <v>1.0027850712678168</v>
      </c>
      <c r="U78" s="345">
        <f>'Annex-V (b)'!BB78</f>
        <v>2673.4250000000002</v>
      </c>
      <c r="V78" s="35">
        <f t="shared" si="121"/>
        <v>25</v>
      </c>
      <c r="W78" s="37">
        <f t="shared" si="122"/>
        <v>1.0027850712678168</v>
      </c>
      <c r="X78" s="345">
        <f>'Annex-V (b)'!BJ78</f>
        <v>1069.3700000000001</v>
      </c>
      <c r="Y78" s="35">
        <f t="shared" si="123"/>
        <v>10</v>
      </c>
      <c r="Z78" s="37">
        <f t="shared" si="124"/>
        <v>0.40111402850712674</v>
      </c>
      <c r="AA78" s="35">
        <f>'Annex-V (b)'!BR78</f>
        <v>320.81099999999998</v>
      </c>
      <c r="AB78" s="35">
        <f t="shared" si="125"/>
        <v>2.9999999999999996</v>
      </c>
      <c r="AC78" s="37">
        <f t="shared" si="126"/>
        <v>0.120334208552138</v>
      </c>
    </row>
    <row r="79" spans="1:29" ht="14.1" customHeight="1" x14ac:dyDescent="0.25">
      <c r="A79" s="122">
        <v>4111</v>
      </c>
      <c r="B79" s="122">
        <v>4111317</v>
      </c>
      <c r="C79" s="341" t="s">
        <v>134</v>
      </c>
      <c r="D79" s="32" t="str">
        <f>'Annex-V (b)'!D79</f>
        <v>Nos.</v>
      </c>
      <c r="E79" s="35">
        <f>'Annex-V (b)'!E79</f>
        <v>2125</v>
      </c>
      <c r="F79" s="243">
        <f>'Annex-V (b)'!F79</f>
        <v>4</v>
      </c>
      <c r="G79" s="250">
        <f>'Annex-V (b)'!N79</f>
        <v>8500</v>
      </c>
      <c r="H79" s="246">
        <f>G79/G$99</f>
        <v>3.1882970742685666E-2</v>
      </c>
      <c r="I79" s="35">
        <f>'Annex-V (b)'!V79</f>
        <v>170</v>
      </c>
      <c r="J79" s="36">
        <f t="shared" si="114"/>
        <v>2</v>
      </c>
      <c r="K79" s="37">
        <f t="shared" si="127"/>
        <v>6.3765941485371333E-2</v>
      </c>
      <c r="L79" s="345">
        <f>'Annex-V (b)'!AD79</f>
        <v>850</v>
      </c>
      <c r="M79" s="35">
        <f t="shared" si="115"/>
        <v>10</v>
      </c>
      <c r="N79" s="37">
        <f t="shared" si="116"/>
        <v>0.31882970742685668</v>
      </c>
      <c r="O79" s="345">
        <f>'Annex-V (b)'!AL79</f>
        <v>2125</v>
      </c>
      <c r="P79" s="35">
        <f t="shared" si="117"/>
        <v>25</v>
      </c>
      <c r="Q79" s="37">
        <f t="shared" si="118"/>
        <v>0.7970742685671417</v>
      </c>
      <c r="R79" s="345">
        <f>'Annex-V (b)'!AT79</f>
        <v>2125</v>
      </c>
      <c r="S79" s="35">
        <f t="shared" si="119"/>
        <v>25</v>
      </c>
      <c r="T79" s="37">
        <f t="shared" si="120"/>
        <v>0.7970742685671417</v>
      </c>
      <c r="U79" s="345">
        <f>'Annex-V (b)'!BB79</f>
        <v>2125</v>
      </c>
      <c r="V79" s="35">
        <f t="shared" si="121"/>
        <v>25</v>
      </c>
      <c r="W79" s="37">
        <f t="shared" si="122"/>
        <v>0.7970742685671417</v>
      </c>
      <c r="X79" s="345">
        <f>'Annex-V (b)'!BJ79</f>
        <v>850</v>
      </c>
      <c r="Y79" s="35">
        <f t="shared" si="123"/>
        <v>10</v>
      </c>
      <c r="Z79" s="37">
        <f t="shared" si="124"/>
        <v>0.31882970742685668</v>
      </c>
      <c r="AA79" s="35">
        <f>'Annex-V (b)'!BR79</f>
        <v>255</v>
      </c>
      <c r="AB79" s="35">
        <f t="shared" si="125"/>
        <v>3</v>
      </c>
      <c r="AC79" s="37">
        <f t="shared" si="126"/>
        <v>9.5648912228056993E-2</v>
      </c>
    </row>
    <row r="80" spans="1:29" ht="14.1" customHeight="1" x14ac:dyDescent="0.25">
      <c r="A80" s="122">
        <v>4111</v>
      </c>
      <c r="B80" s="122">
        <v>4111317</v>
      </c>
      <c r="C80" s="317" t="s">
        <v>135</v>
      </c>
      <c r="D80" s="32" t="str">
        <f>'Annex-V (b)'!D80</f>
        <v>Nos.</v>
      </c>
      <c r="E80" s="35">
        <f>'Annex-V (b)'!E80</f>
        <v>750</v>
      </c>
      <c r="F80" s="243">
        <f>'Annex-V (b)'!F80</f>
        <v>2</v>
      </c>
      <c r="G80" s="250">
        <f>'Annex-V (b)'!N80</f>
        <v>1500</v>
      </c>
      <c r="H80" s="246">
        <f>G80/G$99</f>
        <v>5.6264066016504114E-3</v>
      </c>
      <c r="I80" s="35">
        <f>'Annex-V (b)'!V80</f>
        <v>30</v>
      </c>
      <c r="J80" s="36">
        <f t="shared" ref="J80:J82" si="128">I80/G80*100</f>
        <v>2</v>
      </c>
      <c r="K80" s="37">
        <f t="shared" si="127"/>
        <v>1.1252813203300823E-2</v>
      </c>
      <c r="L80" s="345">
        <f>'Annex-V (b)'!AD80</f>
        <v>150</v>
      </c>
      <c r="M80" s="35">
        <f t="shared" ref="M80:M82" si="129">L80/G80*100</f>
        <v>10</v>
      </c>
      <c r="N80" s="37">
        <f t="shared" ref="N80:N82" si="130">H80*M80</f>
        <v>5.6264066016504112E-2</v>
      </c>
      <c r="O80" s="345">
        <f>'Annex-V (b)'!AL80</f>
        <v>375</v>
      </c>
      <c r="P80" s="35">
        <f t="shared" ref="P80:P82" si="131">O80/G80*100</f>
        <v>25</v>
      </c>
      <c r="Q80" s="37">
        <f t="shared" ref="Q80:Q86" si="132">H80*P80</f>
        <v>0.14066016504126028</v>
      </c>
      <c r="R80" s="35">
        <f>'Annex-V (b)'!AT80</f>
        <v>375</v>
      </c>
      <c r="S80" s="35">
        <f t="shared" ref="S80:S82" si="133">R80/G80*100</f>
        <v>25</v>
      </c>
      <c r="T80" s="37">
        <f t="shared" ref="T80:T82" si="134">H80*S80</f>
        <v>0.14066016504126028</v>
      </c>
      <c r="U80" s="345">
        <f>'Annex-V (b)'!BB80</f>
        <v>375</v>
      </c>
      <c r="V80" s="35">
        <f t="shared" ref="V80:V82" si="135">U80/G80*100</f>
        <v>25</v>
      </c>
      <c r="W80" s="37">
        <f t="shared" ref="W80:W82" si="136">H80*V80</f>
        <v>0.14066016504126028</v>
      </c>
      <c r="X80" s="345">
        <f>'Annex-V (b)'!BJ80</f>
        <v>150</v>
      </c>
      <c r="Y80" s="35">
        <f t="shared" ref="Y80:Y82" si="137">X80/G80*100</f>
        <v>10</v>
      </c>
      <c r="Z80" s="37">
        <f t="shared" ref="Z80:Z82" si="138">H80*Y80</f>
        <v>5.6264066016504112E-2</v>
      </c>
      <c r="AA80" s="35">
        <f>'Annex-V (b)'!BR80</f>
        <v>45</v>
      </c>
      <c r="AB80" s="35">
        <f t="shared" ref="AB80:AB82" si="139">AA80/G80*100</f>
        <v>3</v>
      </c>
      <c r="AC80" s="37">
        <f t="shared" ref="AC80:AC82" si="140">H80*AB80</f>
        <v>1.6879219804951235E-2</v>
      </c>
    </row>
    <row r="81" spans="1:29" ht="14.1" customHeight="1" x14ac:dyDescent="0.25">
      <c r="A81" s="122">
        <v>4111</v>
      </c>
      <c r="B81" s="122">
        <v>4111317</v>
      </c>
      <c r="C81" s="317" t="s">
        <v>136</v>
      </c>
      <c r="D81" s="32" t="str">
        <f>'Annex-V (b)'!D81</f>
        <v>Nos.</v>
      </c>
      <c r="E81" s="35">
        <f>'Annex-V (b)'!E81</f>
        <v>760</v>
      </c>
      <c r="F81" s="243">
        <f>'Annex-V (b)'!F81</f>
        <v>3</v>
      </c>
      <c r="G81" s="250">
        <f>'Annex-V (b)'!N81</f>
        <v>2280</v>
      </c>
      <c r="H81" s="246">
        <f>G81/G$99</f>
        <v>8.5521380345086259E-3</v>
      </c>
      <c r="I81" s="35">
        <f>'Annex-V (b)'!V81</f>
        <v>45.6</v>
      </c>
      <c r="J81" s="36">
        <f t="shared" si="128"/>
        <v>2</v>
      </c>
      <c r="K81" s="37">
        <f t="shared" si="127"/>
        <v>1.7104276069017252E-2</v>
      </c>
      <c r="L81" s="345">
        <f>'Annex-V (b)'!AD81</f>
        <v>228</v>
      </c>
      <c r="M81" s="35">
        <f t="shared" si="129"/>
        <v>10</v>
      </c>
      <c r="N81" s="37">
        <f t="shared" si="130"/>
        <v>8.5521380345086259E-2</v>
      </c>
      <c r="O81" s="345">
        <f>'Annex-V (b)'!AL81</f>
        <v>570</v>
      </c>
      <c r="P81" s="35">
        <f t="shared" si="131"/>
        <v>25</v>
      </c>
      <c r="Q81" s="37">
        <f t="shared" si="132"/>
        <v>0.21380345086271565</v>
      </c>
      <c r="R81" s="35">
        <f>'Annex-V (b)'!AT81</f>
        <v>570</v>
      </c>
      <c r="S81" s="35">
        <f t="shared" si="133"/>
        <v>25</v>
      </c>
      <c r="T81" s="37">
        <f t="shared" si="134"/>
        <v>0.21380345086271565</v>
      </c>
      <c r="U81" s="345">
        <f>'Annex-V (b)'!BB81</f>
        <v>570</v>
      </c>
      <c r="V81" s="35">
        <f t="shared" si="135"/>
        <v>25</v>
      </c>
      <c r="W81" s="37">
        <f t="shared" si="136"/>
        <v>0.21380345086271565</v>
      </c>
      <c r="X81" s="345">
        <f>'Annex-V (b)'!BJ81</f>
        <v>228</v>
      </c>
      <c r="Y81" s="35">
        <f t="shared" si="137"/>
        <v>10</v>
      </c>
      <c r="Z81" s="37">
        <f t="shared" si="138"/>
        <v>8.5521380345086259E-2</v>
      </c>
      <c r="AA81" s="35">
        <f>'Annex-V (b)'!BR81</f>
        <v>68.399999999999991</v>
      </c>
      <c r="AB81" s="35">
        <f t="shared" si="139"/>
        <v>2.9999999999999996</v>
      </c>
      <c r="AC81" s="37">
        <f t="shared" si="140"/>
        <v>2.5656414103525874E-2</v>
      </c>
    </row>
    <row r="82" spans="1:29" ht="14.1" customHeight="1" x14ac:dyDescent="0.25">
      <c r="A82" s="57">
        <v>4111</v>
      </c>
      <c r="B82" s="122">
        <v>4111317</v>
      </c>
      <c r="C82" s="301" t="s">
        <v>137</v>
      </c>
      <c r="D82" s="32" t="str">
        <f>'Annex-V (b)'!D82</f>
        <v>Nos.</v>
      </c>
      <c r="E82" s="35">
        <f>'Annex-V (b)'!E82</f>
        <v>79.545454545454547</v>
      </c>
      <c r="F82" s="243">
        <f>'Annex-V (b)'!F82</f>
        <v>22</v>
      </c>
      <c r="G82" s="250">
        <f>'Annex-V (b)'!N82</f>
        <v>1750</v>
      </c>
      <c r="H82" s="246">
        <f>G82/G$99</f>
        <v>6.5641410352588131E-3</v>
      </c>
      <c r="I82" s="35">
        <f>'Annex-V (b)'!V82</f>
        <v>35</v>
      </c>
      <c r="J82" s="36">
        <f t="shared" si="128"/>
        <v>2</v>
      </c>
      <c r="K82" s="37">
        <f t="shared" si="127"/>
        <v>1.3128282070517626E-2</v>
      </c>
      <c r="L82" s="345">
        <f>'Annex-V (b)'!AD82</f>
        <v>175</v>
      </c>
      <c r="M82" s="35">
        <f t="shared" si="129"/>
        <v>10</v>
      </c>
      <c r="N82" s="37">
        <f t="shared" si="130"/>
        <v>6.5641410352588137E-2</v>
      </c>
      <c r="O82" s="345">
        <f>'Annex-V (b)'!AL82</f>
        <v>437.5</v>
      </c>
      <c r="P82" s="35">
        <f t="shared" si="131"/>
        <v>25</v>
      </c>
      <c r="Q82" s="37">
        <f t="shared" si="132"/>
        <v>0.16410352588147034</v>
      </c>
      <c r="R82" s="35">
        <f>'Annex-V (b)'!AT82</f>
        <v>437.5</v>
      </c>
      <c r="S82" s="35">
        <f t="shared" si="133"/>
        <v>25</v>
      </c>
      <c r="T82" s="37">
        <f t="shared" si="134"/>
        <v>0.16410352588147034</v>
      </c>
      <c r="U82" s="345">
        <f>'Annex-V (b)'!BB82</f>
        <v>437.5</v>
      </c>
      <c r="V82" s="35">
        <f t="shared" si="135"/>
        <v>25</v>
      </c>
      <c r="W82" s="37">
        <f t="shared" si="136"/>
        <v>0.16410352588147034</v>
      </c>
      <c r="X82" s="345">
        <f>'Annex-V (b)'!BJ82</f>
        <v>175</v>
      </c>
      <c r="Y82" s="35">
        <f t="shared" si="137"/>
        <v>10</v>
      </c>
      <c r="Z82" s="37">
        <f t="shared" si="138"/>
        <v>6.5641410352588137E-2</v>
      </c>
      <c r="AA82" s="35">
        <f>'Annex-V (b)'!BR82</f>
        <v>52.5</v>
      </c>
      <c r="AB82" s="35">
        <f t="shared" si="139"/>
        <v>3</v>
      </c>
      <c r="AC82" s="37">
        <f t="shared" si="140"/>
        <v>1.969242310577644E-2</v>
      </c>
    </row>
    <row r="83" spans="1:29" ht="14.1" customHeight="1" x14ac:dyDescent="0.25">
      <c r="A83" s="57"/>
      <c r="B83" s="122"/>
      <c r="C83" s="341" t="s">
        <v>131</v>
      </c>
      <c r="D83" s="50"/>
      <c r="E83" s="35"/>
      <c r="F83" s="252"/>
      <c r="G83" s="245"/>
      <c r="H83" s="246"/>
      <c r="I83" s="35"/>
      <c r="J83" s="36"/>
      <c r="K83" s="37"/>
      <c r="L83" s="345"/>
      <c r="M83" s="35"/>
      <c r="N83" s="37"/>
      <c r="O83" s="345"/>
      <c r="P83" s="35"/>
      <c r="Q83" s="37"/>
      <c r="R83" s="35"/>
      <c r="S83" s="35"/>
      <c r="T83" s="37"/>
      <c r="U83" s="345"/>
      <c r="V83" s="35"/>
      <c r="W83" s="37"/>
      <c r="X83" s="345"/>
      <c r="Y83" s="35"/>
      <c r="Z83" s="37"/>
      <c r="AA83" s="35"/>
      <c r="AB83" s="35"/>
      <c r="AC83" s="37"/>
    </row>
    <row r="84" spans="1:29" ht="14.1" customHeight="1" x14ac:dyDescent="0.25">
      <c r="A84" s="122"/>
      <c r="B84" s="122"/>
      <c r="C84" s="341" t="s">
        <v>126</v>
      </c>
      <c r="D84" s="50"/>
      <c r="E84" s="35"/>
      <c r="F84" s="252"/>
      <c r="G84" s="245"/>
      <c r="H84" s="246"/>
      <c r="I84" s="35"/>
      <c r="J84" s="36"/>
      <c r="K84" s="37"/>
      <c r="L84" s="345"/>
      <c r="M84" s="35"/>
      <c r="N84" s="37"/>
      <c r="O84" s="345"/>
      <c r="P84" s="35"/>
      <c r="Q84" s="37"/>
      <c r="R84" s="35"/>
      <c r="S84" s="35"/>
      <c r="T84" s="37"/>
      <c r="U84" s="345"/>
      <c r="V84" s="35"/>
      <c r="W84" s="37"/>
      <c r="X84" s="345"/>
      <c r="Y84" s="35"/>
      <c r="Z84" s="37"/>
      <c r="AA84" s="35"/>
      <c r="AB84" s="35"/>
      <c r="AC84" s="37"/>
    </row>
    <row r="85" spans="1:29" ht="14.1" customHeight="1" x14ac:dyDescent="0.25">
      <c r="A85" s="122">
        <v>4111</v>
      </c>
      <c r="B85" s="122">
        <v>4111317</v>
      </c>
      <c r="C85" s="317" t="s">
        <v>138</v>
      </c>
      <c r="D85" s="32" t="str">
        <f>'Annex-V (b)'!D85</f>
        <v>Nos.</v>
      </c>
      <c r="E85" s="35">
        <f>'Annex-V (b)'!E85</f>
        <v>564.85714285714289</v>
      </c>
      <c r="F85" s="243">
        <f>'Annex-V (b)'!F85</f>
        <v>21</v>
      </c>
      <c r="G85" s="250">
        <f>'Annex-V (b)'!N85</f>
        <v>11862</v>
      </c>
      <c r="H85" s="246">
        <f>G85/G$99</f>
        <v>4.4493623405851453E-2</v>
      </c>
      <c r="I85" s="35">
        <f>'Annex-V (b)'!V85</f>
        <v>237.24</v>
      </c>
      <c r="J85" s="36">
        <f t="shared" ref="J85:J86" si="141">I85/G85*100</f>
        <v>2</v>
      </c>
      <c r="K85" s="37"/>
      <c r="L85" s="345">
        <f>'Annex-V (b)'!AD85</f>
        <v>1186.2</v>
      </c>
      <c r="M85" s="35">
        <f t="shared" ref="M85:M86" si="142">L85/G85*100</f>
        <v>10</v>
      </c>
      <c r="N85" s="37">
        <f t="shared" ref="N85:N86" si="143">H85*M85</f>
        <v>0.44493623405851451</v>
      </c>
      <c r="O85" s="345">
        <f>'Annex-V (b)'!AL85</f>
        <v>2965.5</v>
      </c>
      <c r="P85" s="35">
        <f t="shared" ref="P85:P86" si="144">O85/G85*100</f>
        <v>25</v>
      </c>
      <c r="Q85" s="37">
        <f t="shared" si="132"/>
        <v>1.1123405851462864</v>
      </c>
      <c r="R85" s="345">
        <f>'Annex-V (b)'!AT85</f>
        <v>2965.5</v>
      </c>
      <c r="S85" s="35">
        <f t="shared" ref="S85:S86" si="145">R85/G85*100</f>
        <v>25</v>
      </c>
      <c r="T85" s="37">
        <f t="shared" ref="T85:T86" si="146">H85*S85</f>
        <v>1.1123405851462864</v>
      </c>
      <c r="U85" s="345">
        <f>'Annex-V (b)'!BB85</f>
        <v>2965.5</v>
      </c>
      <c r="V85" s="35">
        <f t="shared" ref="V85:V86" si="147">U85/G85*100</f>
        <v>25</v>
      </c>
      <c r="W85" s="37">
        <f t="shared" ref="W85:W86" si="148">H85*V85</f>
        <v>1.1123405851462864</v>
      </c>
      <c r="X85" s="345">
        <f>'Annex-V (b)'!BJ85</f>
        <v>1186.2</v>
      </c>
      <c r="Y85" s="35">
        <f t="shared" ref="Y85:Y86" si="149">X85/G85*100</f>
        <v>10</v>
      </c>
      <c r="Z85" s="37">
        <f t="shared" ref="Z85:Z86" si="150">H85*Y85</f>
        <v>0.44493623405851451</v>
      </c>
      <c r="AA85" s="35">
        <f>'Annex-V (b)'!BR85</f>
        <v>355.86</v>
      </c>
      <c r="AB85" s="35">
        <f t="shared" ref="AB85:AB86" si="151">AA85/G85*100</f>
        <v>3.0000000000000004</v>
      </c>
      <c r="AC85" s="37">
        <f t="shared" ref="AC85:AC86" si="152">H85*AB85</f>
        <v>0.13348087021755436</v>
      </c>
    </row>
    <row r="86" spans="1:29" ht="14.1" customHeight="1" x14ac:dyDescent="0.25">
      <c r="A86" s="122">
        <v>4111</v>
      </c>
      <c r="B86" s="122">
        <v>4111317</v>
      </c>
      <c r="C86" s="317" t="s">
        <v>139</v>
      </c>
      <c r="D86" s="32" t="str">
        <f>'Annex-V (b)'!D86</f>
        <v>Nos.</v>
      </c>
      <c r="E86" s="35">
        <f>'Annex-V (b)'!E86</f>
        <v>2125</v>
      </c>
      <c r="F86" s="243">
        <f>'Annex-V (b)'!F86</f>
        <v>4</v>
      </c>
      <c r="G86" s="250">
        <f>'Annex-V (b)'!N86</f>
        <v>8500</v>
      </c>
      <c r="H86" s="246">
        <f>G86/G$99</f>
        <v>3.1882970742685666E-2</v>
      </c>
      <c r="I86" s="35">
        <f>'Annex-V (b)'!V86</f>
        <v>170</v>
      </c>
      <c r="J86" s="36">
        <f t="shared" si="141"/>
        <v>2</v>
      </c>
      <c r="K86" s="37"/>
      <c r="L86" s="345">
        <f>'Annex-V (b)'!AD86</f>
        <v>850</v>
      </c>
      <c r="M86" s="35">
        <f t="shared" si="142"/>
        <v>10</v>
      </c>
      <c r="N86" s="37">
        <f t="shared" si="143"/>
        <v>0.31882970742685668</v>
      </c>
      <c r="O86" s="345">
        <f>'Annex-V (b)'!AL86</f>
        <v>2125</v>
      </c>
      <c r="P86" s="35">
        <f t="shared" si="144"/>
        <v>25</v>
      </c>
      <c r="Q86" s="37">
        <f t="shared" si="132"/>
        <v>0.7970742685671417</v>
      </c>
      <c r="R86" s="345">
        <f>'Annex-V (b)'!AT86</f>
        <v>2125</v>
      </c>
      <c r="S86" s="35">
        <f t="shared" si="145"/>
        <v>25</v>
      </c>
      <c r="T86" s="37">
        <f t="shared" si="146"/>
        <v>0.7970742685671417</v>
      </c>
      <c r="U86" s="345">
        <f>'Annex-V (b)'!BB86</f>
        <v>2125</v>
      </c>
      <c r="V86" s="35">
        <f t="shared" si="147"/>
        <v>25</v>
      </c>
      <c r="W86" s="37">
        <f t="shared" si="148"/>
        <v>0.7970742685671417</v>
      </c>
      <c r="X86" s="345">
        <f>'Annex-V (b)'!BJ86</f>
        <v>850</v>
      </c>
      <c r="Y86" s="35">
        <f t="shared" si="149"/>
        <v>10</v>
      </c>
      <c r="Z86" s="37">
        <f t="shared" si="150"/>
        <v>0.31882970742685668</v>
      </c>
      <c r="AA86" s="35">
        <f>'Annex-V (b)'!BR86</f>
        <v>255</v>
      </c>
      <c r="AB86" s="35">
        <f t="shared" si="151"/>
        <v>3</v>
      </c>
      <c r="AC86" s="37">
        <f t="shared" si="152"/>
        <v>9.5648912228056993E-2</v>
      </c>
    </row>
    <row r="87" spans="1:29" ht="38.25" x14ac:dyDescent="0.25">
      <c r="A87" s="122">
        <v>4111</v>
      </c>
      <c r="B87" s="122">
        <v>4111317</v>
      </c>
      <c r="C87" s="341" t="s">
        <v>140</v>
      </c>
      <c r="D87" s="32" t="str">
        <f>'Annex-V (b)'!D87</f>
        <v>Nos.</v>
      </c>
      <c r="E87" s="35">
        <f>'Annex-V (b)'!E87</f>
        <v>458.2404545454545</v>
      </c>
      <c r="F87" s="243">
        <f>'Annex-V (b)'!F87</f>
        <v>22</v>
      </c>
      <c r="G87" s="250">
        <f>'Annex-V (b)'!N87</f>
        <v>10081.289999999999</v>
      </c>
      <c r="H87" s="246">
        <f>G87/G$99</f>
        <v>3.781429107276818E-2</v>
      </c>
      <c r="I87" s="35">
        <f>'Annex-V (b)'!V87</f>
        <v>201.6258</v>
      </c>
      <c r="J87" s="36">
        <f t="shared" ref="J87" si="153">I87/G87*100</f>
        <v>2</v>
      </c>
      <c r="K87" s="37">
        <f t="shared" ref="K87" si="154">H87*J87</f>
        <v>7.562858214553636E-2</v>
      </c>
      <c r="L87" s="345">
        <f>'Annex-V (b)'!AD87</f>
        <v>1008.1289999999999</v>
      </c>
      <c r="M87" s="35">
        <f t="shared" ref="M87" si="155">L87/G87*100</f>
        <v>10</v>
      </c>
      <c r="N87" s="37">
        <f t="shared" ref="N87" si="156">H87*M87</f>
        <v>0.3781429107276818</v>
      </c>
      <c r="O87" s="345">
        <f>'Annex-V (b)'!AL87</f>
        <v>2520.3224999999998</v>
      </c>
      <c r="P87" s="35">
        <f t="shared" ref="P87" si="157">O87/G87*100</f>
        <v>25</v>
      </c>
      <c r="Q87" s="37">
        <f t="shared" ref="Q87" si="158">H87*P87</f>
        <v>0.94535727681920445</v>
      </c>
      <c r="R87" s="345">
        <f>'Annex-V (b)'!AT87</f>
        <v>2520.3224999999998</v>
      </c>
      <c r="S87" s="35">
        <f t="shared" ref="S87" si="159">R87/G87*100</f>
        <v>25</v>
      </c>
      <c r="T87" s="37">
        <f t="shared" ref="T87" si="160">H87*S87</f>
        <v>0.94535727681920445</v>
      </c>
      <c r="U87" s="345">
        <f>'Annex-V (b)'!BB87</f>
        <v>2520.3224999999998</v>
      </c>
      <c r="V87" s="35">
        <f t="shared" ref="V87" si="161">U87/G87*100</f>
        <v>25</v>
      </c>
      <c r="W87" s="37">
        <f t="shared" ref="W87" si="162">H87*V87</f>
        <v>0.94535727681920445</v>
      </c>
      <c r="X87" s="345">
        <f>'Annex-V (b)'!BJ87</f>
        <v>1008.1289999999999</v>
      </c>
      <c r="Y87" s="35">
        <f t="shared" ref="Y87" si="163">X87/G87*100</f>
        <v>10</v>
      </c>
      <c r="Z87" s="37">
        <f t="shared" ref="Z87" si="164">H87*Y87</f>
        <v>0.3781429107276818</v>
      </c>
      <c r="AA87" s="35">
        <f>'Annex-V (b)'!BR87</f>
        <v>302.43869999999998</v>
      </c>
      <c r="AB87" s="35">
        <f t="shared" ref="AB87" si="165">AA87/G87*100</f>
        <v>3.0000000000000004</v>
      </c>
      <c r="AC87" s="37">
        <f t="shared" ref="AC87" si="166">H87*AB87</f>
        <v>0.11344287321830455</v>
      </c>
    </row>
    <row r="88" spans="1:29" ht="14.1" customHeight="1" x14ac:dyDescent="0.25">
      <c r="A88" s="329"/>
      <c r="B88" s="329"/>
      <c r="C88" s="340" t="s">
        <v>148</v>
      </c>
      <c r="D88" s="32"/>
      <c r="E88" s="35"/>
      <c r="F88" s="250"/>
      <c r="G88" s="253">
        <f>SUM(G74:G87)</f>
        <v>186440.00000000003</v>
      </c>
      <c r="H88" s="254"/>
      <c r="I88" s="75">
        <f>SUM(I74:I87)</f>
        <v>3728.8</v>
      </c>
      <c r="J88" s="35"/>
      <c r="K88" s="35"/>
      <c r="L88" s="75">
        <f>SUM(L74:L87)</f>
        <v>18644.000000000004</v>
      </c>
      <c r="M88" s="35"/>
      <c r="N88" s="37"/>
      <c r="O88" s="75">
        <f>SUM(O74:O87)</f>
        <v>46610.000000000007</v>
      </c>
      <c r="P88" s="35"/>
      <c r="Q88" s="37"/>
      <c r="R88" s="75">
        <f>SUM(R74:R87)</f>
        <v>46610.000000000007</v>
      </c>
      <c r="S88" s="35"/>
      <c r="T88" s="37"/>
      <c r="U88" s="75">
        <f>SUM(U74:U87)</f>
        <v>46610.000000000007</v>
      </c>
      <c r="V88" s="35"/>
      <c r="W88" s="37"/>
      <c r="X88" s="75">
        <f>SUM(X74:X87)</f>
        <v>18644.000000000004</v>
      </c>
      <c r="Y88" s="35"/>
      <c r="Z88" s="37"/>
      <c r="AA88" s="75">
        <f>SUM(AA74:AA87)</f>
        <v>5593.1999999999989</v>
      </c>
      <c r="AB88" s="35"/>
      <c r="AC88" s="37"/>
    </row>
    <row r="89" spans="1:29" ht="14.1" customHeight="1" x14ac:dyDescent="0.25">
      <c r="A89" s="122"/>
      <c r="B89" s="122"/>
      <c r="C89" s="336" t="s">
        <v>145</v>
      </c>
      <c r="D89" s="32"/>
      <c r="E89" s="33"/>
      <c r="F89" s="248"/>
      <c r="G89" s="250"/>
      <c r="H89" s="246"/>
      <c r="I89" s="35"/>
      <c r="J89" s="36"/>
      <c r="K89" s="33"/>
      <c r="L89" s="345"/>
      <c r="M89" s="35"/>
      <c r="N89" s="33"/>
      <c r="O89" s="345"/>
      <c r="P89" s="35"/>
      <c r="Q89" s="33"/>
      <c r="R89" s="345"/>
      <c r="S89" s="35"/>
      <c r="T89" s="33"/>
      <c r="U89" s="345"/>
      <c r="V89" s="35"/>
      <c r="W89" s="33"/>
      <c r="X89" s="345"/>
      <c r="Y89" s="35"/>
      <c r="Z89" s="33"/>
      <c r="AA89" s="35"/>
      <c r="AB89" s="35"/>
      <c r="AC89" s="33"/>
    </row>
    <row r="90" spans="1:29" ht="14.1" customHeight="1" x14ac:dyDescent="0.25">
      <c r="A90" s="122">
        <v>7215</v>
      </c>
      <c r="B90" s="122">
        <v>7215205</v>
      </c>
      <c r="C90" s="318" t="s">
        <v>146</v>
      </c>
      <c r="D90" s="32"/>
      <c r="E90" s="33"/>
      <c r="F90" s="248"/>
      <c r="G90" s="250">
        <f>'Annex-V (b)'!N90</f>
        <v>284</v>
      </c>
      <c r="H90" s="246">
        <f>G90/G$99</f>
        <v>1.0652663165791445E-3</v>
      </c>
      <c r="I90" s="35">
        <f>'Annex-V (b)'!V90</f>
        <v>5.68</v>
      </c>
      <c r="J90" s="36">
        <f>I90/G90*100</f>
        <v>2</v>
      </c>
      <c r="K90" s="37">
        <f t="shared" ref="K90" si="167">H90*J90</f>
        <v>2.1305326331582889E-3</v>
      </c>
      <c r="L90" s="345">
        <f>'Annex-V (b)'!AD90</f>
        <v>28.400000000000002</v>
      </c>
      <c r="M90" s="35">
        <f t="shared" ref="M90" si="168">L90/G90*100</f>
        <v>10</v>
      </c>
      <c r="N90" s="37">
        <f t="shared" ref="N90" si="169">H90*M90</f>
        <v>1.0652663165791445E-2</v>
      </c>
      <c r="O90" s="345">
        <f>'Annex-V (b)'!AL90</f>
        <v>71</v>
      </c>
      <c r="P90" s="35">
        <f t="shared" ref="P90" si="170">O90/G90*100</f>
        <v>25</v>
      </c>
      <c r="Q90" s="37">
        <f t="shared" ref="Q90" si="171">H90*P90</f>
        <v>2.663165791447861E-2</v>
      </c>
      <c r="R90" s="345">
        <f>'Annex-V (b)'!AT90</f>
        <v>71</v>
      </c>
      <c r="S90" s="35">
        <f t="shared" ref="S90" si="172">R90/G90*100</f>
        <v>25</v>
      </c>
      <c r="T90" s="37">
        <f t="shared" ref="T90" si="173">H90*S90</f>
        <v>2.663165791447861E-2</v>
      </c>
      <c r="U90" s="345">
        <f>'Annex-V (b)'!BB90</f>
        <v>71</v>
      </c>
      <c r="V90" s="35">
        <f t="shared" ref="V90" si="174">U90/G90*100</f>
        <v>25</v>
      </c>
      <c r="W90" s="37">
        <f t="shared" ref="W90" si="175">H90*V90</f>
        <v>2.663165791447861E-2</v>
      </c>
      <c r="X90" s="345">
        <f>'Annex-V (b)'!BJ90</f>
        <v>28.400000000000002</v>
      </c>
      <c r="Y90" s="35">
        <f t="shared" ref="Y90" si="176">X90/G90*100</f>
        <v>10</v>
      </c>
      <c r="Z90" s="37">
        <f t="shared" ref="Z90" si="177">H90*Y90</f>
        <v>1.0652663165791445E-2</v>
      </c>
      <c r="AA90" s="35">
        <f>'Annex-V (b)'!BR90</f>
        <v>8.52</v>
      </c>
      <c r="AB90" s="35">
        <f t="shared" ref="AB90" si="178">AA90/G90*100</f>
        <v>3</v>
      </c>
      <c r="AC90" s="37">
        <f>H90*AB90</f>
        <v>3.1957989497374334E-3</v>
      </c>
    </row>
    <row r="91" spans="1:29" ht="14.1" customHeight="1" x14ac:dyDescent="0.25">
      <c r="A91" s="123"/>
      <c r="B91" s="123"/>
      <c r="C91" s="340" t="s">
        <v>148</v>
      </c>
      <c r="D91" s="32"/>
      <c r="E91" s="33"/>
      <c r="F91" s="248"/>
      <c r="G91" s="249">
        <f>'Annex-V (b)'!N91</f>
        <v>284</v>
      </c>
      <c r="H91" s="246"/>
      <c r="I91" s="76">
        <f>I90</f>
        <v>5.68</v>
      </c>
      <c r="J91" s="36"/>
      <c r="K91" s="37"/>
      <c r="L91" s="76">
        <f>L90</f>
        <v>28.400000000000002</v>
      </c>
      <c r="M91" s="35"/>
      <c r="N91" s="37"/>
      <c r="O91" s="76">
        <f>O90</f>
        <v>71</v>
      </c>
      <c r="P91" s="35"/>
      <c r="Q91" s="37"/>
      <c r="R91" s="76">
        <f>R90</f>
        <v>71</v>
      </c>
      <c r="S91" s="35"/>
      <c r="T91" s="37"/>
      <c r="U91" s="76">
        <f>U90</f>
        <v>71</v>
      </c>
      <c r="V91" s="35"/>
      <c r="W91" s="37"/>
      <c r="X91" s="76">
        <f>X90</f>
        <v>28.400000000000002</v>
      </c>
      <c r="Y91" s="35"/>
      <c r="Z91" s="37"/>
      <c r="AA91" s="76">
        <f>AA90</f>
        <v>8.52</v>
      </c>
      <c r="AB91" s="35"/>
      <c r="AC91" s="37"/>
    </row>
    <row r="92" spans="1:29" ht="14.1" customHeight="1" x14ac:dyDescent="0.25">
      <c r="A92" s="122"/>
      <c r="B92" s="122"/>
      <c r="C92" s="336" t="s">
        <v>39</v>
      </c>
      <c r="D92" s="32"/>
      <c r="E92" s="33"/>
      <c r="F92" s="248"/>
      <c r="G92" s="250"/>
      <c r="H92" s="246"/>
      <c r="I92" s="35"/>
      <c r="J92" s="36"/>
      <c r="K92" s="33"/>
      <c r="L92" s="345"/>
      <c r="M92" s="35"/>
      <c r="N92" s="33"/>
      <c r="O92" s="345"/>
      <c r="P92" s="35"/>
      <c r="Q92" s="33"/>
      <c r="R92" s="345"/>
      <c r="S92" s="35"/>
      <c r="T92" s="33"/>
      <c r="U92" s="345"/>
      <c r="V92" s="35"/>
      <c r="W92" s="33"/>
      <c r="X92" s="345"/>
      <c r="Y92" s="35"/>
      <c r="Z92" s="33"/>
      <c r="AA92" s="35"/>
      <c r="AB92" s="35"/>
      <c r="AC92" s="33"/>
    </row>
    <row r="93" spans="1:29" ht="14.1" customHeight="1" x14ac:dyDescent="0.25">
      <c r="A93" s="122">
        <v>4911</v>
      </c>
      <c r="B93" s="122">
        <v>4911111</v>
      </c>
      <c r="C93" s="318" t="s">
        <v>41</v>
      </c>
      <c r="D93" s="32"/>
      <c r="E93" s="33"/>
      <c r="F93" s="248"/>
      <c r="G93" s="250">
        <f>'Annex-V (b)'!N93</f>
        <v>6563</v>
      </c>
      <c r="H93" s="246">
        <f>G93/G$99</f>
        <v>2.4617404351087765E-2</v>
      </c>
      <c r="I93" s="35">
        <f>'Annex-V (b)'!V93</f>
        <v>131.26</v>
      </c>
      <c r="J93" s="36">
        <f>I93/G93*100</f>
        <v>1.9999999999999998</v>
      </c>
      <c r="K93" s="37">
        <f t="shared" ref="K93" si="179">H93*J93</f>
        <v>4.9234808702175524E-2</v>
      </c>
      <c r="L93" s="345">
        <f>'Annex-V (b)'!AD93</f>
        <v>656.30000000000007</v>
      </c>
      <c r="M93" s="35">
        <f t="shared" ref="M93" si="180">L93/G93*100</f>
        <v>10</v>
      </c>
      <c r="N93" s="37">
        <f t="shared" ref="N93" si="181">H93*M93</f>
        <v>0.24617404351087765</v>
      </c>
      <c r="O93" s="345">
        <f>'Annex-V (b)'!AL93</f>
        <v>1640.75</v>
      </c>
      <c r="P93" s="35">
        <f t="shared" ref="P93" si="182">O93/G93*100</f>
        <v>25</v>
      </c>
      <c r="Q93" s="37">
        <f t="shared" ref="Q93" si="183">H93*P93</f>
        <v>0.6154351087771941</v>
      </c>
      <c r="R93" s="345">
        <f>'Annex-V (b)'!AT93</f>
        <v>1640.75</v>
      </c>
      <c r="S93" s="35">
        <f t="shared" ref="S93" si="184">R93/G93*100</f>
        <v>25</v>
      </c>
      <c r="T93" s="37">
        <f t="shared" ref="T93" si="185">H93*S93</f>
        <v>0.6154351087771941</v>
      </c>
      <c r="U93" s="345">
        <f>'Annex-V (b)'!BB93</f>
        <v>1640.75</v>
      </c>
      <c r="V93" s="35">
        <f t="shared" ref="V93" si="186">U93/G93*100</f>
        <v>25</v>
      </c>
      <c r="W93" s="37">
        <f t="shared" ref="W93" si="187">H93*V93</f>
        <v>0.6154351087771941</v>
      </c>
      <c r="X93" s="345">
        <f>'Annex-V (b)'!BJ93</f>
        <v>656.30000000000007</v>
      </c>
      <c r="Y93" s="35">
        <f t="shared" ref="Y93" si="188">X93/G93*100</f>
        <v>10</v>
      </c>
      <c r="Z93" s="37">
        <f t="shared" ref="Z93" si="189">H93*Y93</f>
        <v>0.24617404351087765</v>
      </c>
      <c r="AA93" s="35">
        <f>'Annex-V (b)'!BR93</f>
        <v>196.89</v>
      </c>
      <c r="AB93" s="35">
        <f t="shared" ref="AB93" si="190">AA93/G93*100</f>
        <v>3</v>
      </c>
      <c r="AC93" s="37">
        <f>H93*AB93</f>
        <v>7.3852213053263296E-2</v>
      </c>
    </row>
    <row r="94" spans="1:29" ht="14.1" customHeight="1" x14ac:dyDescent="0.25">
      <c r="A94" s="123"/>
      <c r="B94" s="123"/>
      <c r="C94" s="340" t="s">
        <v>147</v>
      </c>
      <c r="D94" s="32"/>
      <c r="E94" s="33"/>
      <c r="F94" s="248"/>
      <c r="G94" s="249">
        <f>'Annex-V (b)'!N94</f>
        <v>6563</v>
      </c>
      <c r="H94" s="246"/>
      <c r="I94" s="76">
        <f>I93</f>
        <v>131.26</v>
      </c>
      <c r="J94" s="36"/>
      <c r="K94" s="37"/>
      <c r="L94" s="76">
        <f>L93</f>
        <v>656.30000000000007</v>
      </c>
      <c r="M94" s="35"/>
      <c r="N94" s="37"/>
      <c r="O94" s="76">
        <f>O93</f>
        <v>1640.75</v>
      </c>
      <c r="P94" s="35"/>
      <c r="Q94" s="37"/>
      <c r="R94" s="76">
        <f>R93</f>
        <v>1640.75</v>
      </c>
      <c r="S94" s="35"/>
      <c r="T94" s="37"/>
      <c r="U94" s="76">
        <f>U93</f>
        <v>1640.75</v>
      </c>
      <c r="V94" s="35"/>
      <c r="W94" s="37"/>
      <c r="X94" s="76">
        <f>X93</f>
        <v>656.30000000000007</v>
      </c>
      <c r="Y94" s="35"/>
      <c r="Z94" s="37"/>
      <c r="AA94" s="76">
        <f>AA93</f>
        <v>196.89</v>
      </c>
      <c r="AB94" s="35"/>
      <c r="AC94" s="37"/>
    </row>
    <row r="95" spans="1:29" ht="14.1" customHeight="1" x14ac:dyDescent="0.25">
      <c r="A95" s="123"/>
      <c r="B95" s="279"/>
      <c r="C95" s="342" t="s">
        <v>42</v>
      </c>
      <c r="D95" s="32"/>
      <c r="E95" s="33"/>
      <c r="F95" s="248"/>
      <c r="G95" s="253">
        <f>G94+G91+G88+G71+G69</f>
        <v>213077.00000000003</v>
      </c>
      <c r="H95" s="246"/>
      <c r="I95" s="253">
        <f>I94+I91+I88+I71+I69</f>
        <v>4261.54</v>
      </c>
      <c r="J95" s="70"/>
      <c r="K95" s="72"/>
      <c r="L95" s="253">
        <f>L94+L91+L88+L71+L69</f>
        <v>21307.700000000004</v>
      </c>
      <c r="M95" s="40"/>
      <c r="N95" s="72"/>
      <c r="O95" s="253">
        <f>O94+O91+O88+O71+O69</f>
        <v>53269.250000000007</v>
      </c>
      <c r="P95" s="40"/>
      <c r="Q95" s="71"/>
      <c r="R95" s="253">
        <f>R94+R91+R88+R71+R69</f>
        <v>53269.250000000007</v>
      </c>
      <c r="S95" s="40"/>
      <c r="T95" s="71"/>
      <c r="U95" s="253">
        <f>U94+U91+U88+U71+U69</f>
        <v>53269.250000000007</v>
      </c>
      <c r="V95" s="40"/>
      <c r="W95" s="71"/>
      <c r="X95" s="253">
        <f>X94+X91+X88+X71+X69</f>
        <v>21307.700000000004</v>
      </c>
      <c r="Y95" s="40"/>
      <c r="Z95" s="71"/>
      <c r="AA95" s="253">
        <f>AA94+AA91+AA88+AA71+AA69</f>
        <v>6392.3099999999986</v>
      </c>
      <c r="AB95" s="35"/>
      <c r="AC95" s="38"/>
    </row>
    <row r="96" spans="1:29" ht="14.1" customHeight="1" x14ac:dyDescent="0.25">
      <c r="A96" s="123"/>
      <c r="B96" s="123"/>
      <c r="C96" s="342" t="s">
        <v>43</v>
      </c>
      <c r="D96" s="32"/>
      <c r="E96" s="33"/>
      <c r="F96" s="248"/>
      <c r="G96" s="253">
        <f>G95+G59</f>
        <v>240344.54000000004</v>
      </c>
      <c r="H96" s="246"/>
      <c r="I96" s="75">
        <f>I95+I59</f>
        <v>4806.8908000000001</v>
      </c>
      <c r="J96" s="70"/>
      <c r="K96" s="78"/>
      <c r="L96" s="75">
        <f>L95+L59</f>
        <v>24034.454000000005</v>
      </c>
      <c r="M96" s="40"/>
      <c r="N96" s="40"/>
      <c r="O96" s="75">
        <f>O95+O59</f>
        <v>60086.135000000009</v>
      </c>
      <c r="P96" s="40"/>
      <c r="Q96" s="71"/>
      <c r="R96" s="75">
        <f>R95+R59</f>
        <v>60086.135000000009</v>
      </c>
      <c r="S96" s="40"/>
      <c r="T96" s="71"/>
      <c r="U96" s="75">
        <f>U95+U59</f>
        <v>60086.135000000009</v>
      </c>
      <c r="V96" s="40"/>
      <c r="W96" s="71"/>
      <c r="X96" s="75">
        <f>X95+X59</f>
        <v>24034.454000000005</v>
      </c>
      <c r="Y96" s="40"/>
      <c r="Z96" s="71"/>
      <c r="AA96" s="75">
        <f>AA95+AA59</f>
        <v>7210.3361999999988</v>
      </c>
      <c r="AB96" s="35"/>
      <c r="AC96" s="38"/>
    </row>
    <row r="97" spans="1:29" ht="14.1" customHeight="1" x14ac:dyDescent="0.25">
      <c r="A97" s="123"/>
      <c r="B97" s="279"/>
      <c r="C97" s="342" t="s">
        <v>44</v>
      </c>
      <c r="D97" s="32"/>
      <c r="E97" s="33"/>
      <c r="F97" s="248"/>
      <c r="G97" s="249">
        <f>'Annex-V (b)'!N97</f>
        <v>5013.46</v>
      </c>
      <c r="H97" s="246">
        <f t="shared" ref="H97:H98" si="191">G97/G$99</f>
        <v>1.8805176294073515E-2</v>
      </c>
      <c r="I97" s="35">
        <f>'Annex-V (b)'!V97</f>
        <v>100.26920000000001</v>
      </c>
      <c r="J97" s="36">
        <f t="shared" ref="J97:J98" si="192">I97/G97*100</f>
        <v>2.0000000000000004</v>
      </c>
      <c r="K97" s="37">
        <f t="shared" ref="K97:K98" si="193">H97*J97</f>
        <v>3.7610352588147038E-2</v>
      </c>
      <c r="L97" s="345">
        <f>'Annex-V (b)'!AD97</f>
        <v>501.34600000000006</v>
      </c>
      <c r="M97" s="35">
        <f t="shared" ref="M97:M98" si="194">L97/G97*100</f>
        <v>10</v>
      </c>
      <c r="N97" s="37">
        <f t="shared" ref="N97:N98" si="195">H97*M97</f>
        <v>0.18805176294073517</v>
      </c>
      <c r="O97" s="35">
        <f>'Annex-V (b)'!AL97</f>
        <v>1253.365</v>
      </c>
      <c r="P97" s="35">
        <f t="shared" ref="P97:P98" si="196">O97/G97*100</f>
        <v>25</v>
      </c>
      <c r="Q97" s="37">
        <f t="shared" ref="Q97:Q98" si="197">H97*P97</f>
        <v>0.47012940735183789</v>
      </c>
      <c r="R97" s="345">
        <f>'Annex-V (b)'!AT97</f>
        <v>1253.365</v>
      </c>
      <c r="S97" s="35">
        <f t="shared" ref="S97:S98" si="198">R97/G97*100</f>
        <v>25</v>
      </c>
      <c r="T97" s="37">
        <f t="shared" ref="T97:T98" si="199">H97*S97</f>
        <v>0.47012940735183789</v>
      </c>
      <c r="U97" s="345">
        <f>'Annex-V (b)'!BB97</f>
        <v>1253.365</v>
      </c>
      <c r="V97" s="35">
        <f t="shared" ref="V97:V98" si="200">U97/G97*100</f>
        <v>25</v>
      </c>
      <c r="W97" s="37">
        <f t="shared" ref="W97" si="201">H97*V97</f>
        <v>0.47012940735183789</v>
      </c>
      <c r="X97" s="345">
        <f>'Annex-V (b)'!BJ97</f>
        <v>501.34600000000006</v>
      </c>
      <c r="Y97" s="35">
        <f t="shared" ref="Y97" si="202">X97/G97*100</f>
        <v>10</v>
      </c>
      <c r="Z97" s="37">
        <f t="shared" ref="Z97" si="203">H97*Y97</f>
        <v>0.18805176294073517</v>
      </c>
      <c r="AA97" s="35">
        <f>'Annex-V (b)'!BR97</f>
        <v>150.40379999999999</v>
      </c>
      <c r="AB97" s="35">
        <f t="shared" ref="AB97:AB98" si="204">AA97/G97*100</f>
        <v>3</v>
      </c>
      <c r="AC97" s="37">
        <f t="shared" ref="AC97:AC98" si="205">H97*AB97</f>
        <v>5.6415528882220546E-2</v>
      </c>
    </row>
    <row r="98" spans="1:29" ht="14.1" customHeight="1" x14ac:dyDescent="0.25">
      <c r="A98" s="123"/>
      <c r="B98" s="279"/>
      <c r="C98" s="342" t="s">
        <v>45</v>
      </c>
      <c r="D98" s="32"/>
      <c r="E98" s="33"/>
      <c r="F98" s="248"/>
      <c r="G98" s="255">
        <f>'Annex-V (b)'!N98</f>
        <v>21242</v>
      </c>
      <c r="H98" s="246">
        <f t="shared" si="191"/>
        <v>7.9677419354838686E-2</v>
      </c>
      <c r="I98" s="35">
        <f>'Annex-V (b)'!V98</f>
        <v>424.84000000000003</v>
      </c>
      <c r="J98" s="36">
        <f t="shared" si="192"/>
        <v>2</v>
      </c>
      <c r="K98" s="37">
        <f t="shared" si="193"/>
        <v>0.15935483870967737</v>
      </c>
      <c r="L98" s="345">
        <f>'Annex-V (b)'!AD98</f>
        <v>2124.2000000000003</v>
      </c>
      <c r="M98" s="35">
        <f t="shared" si="194"/>
        <v>10.000000000000002</v>
      </c>
      <c r="N98" s="37">
        <f t="shared" si="195"/>
        <v>0.79677419354838697</v>
      </c>
      <c r="O98" s="345">
        <f>'Annex-V (b)'!AL98</f>
        <v>5310.5</v>
      </c>
      <c r="P98" s="35">
        <f t="shared" si="196"/>
        <v>25</v>
      </c>
      <c r="Q98" s="37">
        <f t="shared" si="197"/>
        <v>1.9919354838709671</v>
      </c>
      <c r="R98" s="345">
        <f>'Annex-V (b)'!AT98</f>
        <v>5310.5</v>
      </c>
      <c r="S98" s="35">
        <f t="shared" si="198"/>
        <v>25</v>
      </c>
      <c r="T98" s="37">
        <f t="shared" si="199"/>
        <v>1.9919354838709671</v>
      </c>
      <c r="U98" s="345">
        <f>'Annex-V (b)'!BB98</f>
        <v>5310.5</v>
      </c>
      <c r="V98" s="35">
        <f t="shared" si="200"/>
        <v>25</v>
      </c>
      <c r="W98" s="37">
        <f>H98*V98</f>
        <v>1.9919354838709671</v>
      </c>
      <c r="X98" s="345">
        <f>'Annex-V (b)'!BJ98</f>
        <v>2124.2000000000003</v>
      </c>
      <c r="Y98" s="35">
        <f>X98/G98*100</f>
        <v>10.000000000000002</v>
      </c>
      <c r="Z98" s="37">
        <f>H98*Y98</f>
        <v>0.79677419354838697</v>
      </c>
      <c r="AA98" s="35">
        <f>'Annex-V (b)'!BR98</f>
        <v>637.26</v>
      </c>
      <c r="AB98" s="35">
        <f t="shared" si="204"/>
        <v>3</v>
      </c>
      <c r="AC98" s="37">
        <f t="shared" si="205"/>
        <v>0.23903225806451606</v>
      </c>
    </row>
    <row r="99" spans="1:29" ht="14.1" customHeight="1" x14ac:dyDescent="0.25">
      <c r="A99" s="123"/>
      <c r="B99" s="279"/>
      <c r="C99" s="343" t="s">
        <v>46</v>
      </c>
      <c r="D99" s="32"/>
      <c r="E99" s="33"/>
      <c r="F99" s="248"/>
      <c r="G99" s="255">
        <f>G98+G97+G96</f>
        <v>266600.00000000006</v>
      </c>
      <c r="H99" s="246"/>
      <c r="I99" s="76">
        <f>I98+I97+I96</f>
        <v>5332</v>
      </c>
      <c r="J99" s="70"/>
      <c r="K99" s="72"/>
      <c r="L99" s="76">
        <f>L98+L97+L96</f>
        <v>26660.000000000007</v>
      </c>
      <c r="M99" s="40"/>
      <c r="N99" s="72"/>
      <c r="O99" s="76">
        <f>O98+O97+O96</f>
        <v>66650.000000000015</v>
      </c>
      <c r="P99" s="40"/>
      <c r="Q99" s="71"/>
      <c r="R99" s="76">
        <f>R98+R97+R96</f>
        <v>66650.000000000015</v>
      </c>
      <c r="S99" s="40"/>
      <c r="T99" s="71"/>
      <c r="U99" s="76">
        <f>U98+U97+U96</f>
        <v>66650.000000000015</v>
      </c>
      <c r="V99" s="35"/>
      <c r="W99" s="38"/>
      <c r="X99" s="76">
        <f>X98+X97+X96</f>
        <v>26660.000000000007</v>
      </c>
      <c r="Y99" s="35"/>
      <c r="Z99" s="38"/>
      <c r="AA99" s="76">
        <f>AA98+AA97+AA96</f>
        <v>7997.9999999999991</v>
      </c>
      <c r="AB99" s="35"/>
      <c r="AC99" s="38"/>
    </row>
    <row r="100" spans="1:29" ht="15" customHeight="1" x14ac:dyDescent="0.25">
      <c r="A100" s="344"/>
      <c r="B100" s="378" t="s">
        <v>104</v>
      </c>
      <c r="C100" s="378"/>
      <c r="D100" s="376" t="s">
        <v>102</v>
      </c>
      <c r="E100" s="376"/>
      <c r="F100" s="376"/>
      <c r="G100" s="376"/>
      <c r="H100" s="84"/>
      <c r="I100" s="82"/>
      <c r="J100" s="85"/>
      <c r="K100" s="86"/>
      <c r="L100" s="87"/>
      <c r="M100" s="82"/>
      <c r="N100" s="86"/>
      <c r="O100" s="87"/>
      <c r="P100" s="82"/>
      <c r="Q100" s="88"/>
      <c r="R100" s="87"/>
      <c r="S100" s="82"/>
      <c r="T100" s="88"/>
      <c r="U100" s="87"/>
      <c r="V100" s="89"/>
      <c r="W100" s="90"/>
    </row>
    <row r="101" spans="1:29" ht="15" customHeight="1" x14ac:dyDescent="0.25">
      <c r="A101" s="344"/>
      <c r="B101" s="378"/>
      <c r="C101" s="378"/>
      <c r="D101" s="377" t="s">
        <v>103</v>
      </c>
      <c r="E101" s="377"/>
      <c r="F101" s="377"/>
      <c r="G101" s="377"/>
      <c r="H101" s="84"/>
      <c r="I101" s="82"/>
      <c r="J101" s="85"/>
      <c r="K101" s="86"/>
      <c r="L101" s="87"/>
      <c r="M101" s="82"/>
      <c r="N101" s="86"/>
      <c r="O101" s="87"/>
      <c r="P101" s="82"/>
      <c r="Q101" s="88"/>
      <c r="R101" s="256"/>
      <c r="S101" s="82"/>
      <c r="T101" s="88"/>
      <c r="U101" s="87"/>
      <c r="V101" s="89"/>
      <c r="W101" s="90"/>
    </row>
    <row r="102" spans="1:29" ht="15" customHeight="1" x14ac:dyDescent="0.25">
      <c r="A102" s="344"/>
      <c r="B102" s="378" t="s">
        <v>109</v>
      </c>
      <c r="C102" s="378"/>
      <c r="D102" s="376" t="s">
        <v>105</v>
      </c>
      <c r="E102" s="376"/>
      <c r="F102" s="376"/>
      <c r="G102" s="376"/>
      <c r="H102" s="376"/>
      <c r="I102" s="376"/>
      <c r="J102" s="379" t="s">
        <v>107</v>
      </c>
      <c r="K102" s="86"/>
      <c r="L102" s="87"/>
      <c r="M102" s="82"/>
      <c r="N102" s="86"/>
      <c r="O102" s="87"/>
      <c r="P102" s="82"/>
      <c r="Q102" s="88"/>
      <c r="R102" s="87"/>
      <c r="S102" s="82"/>
      <c r="T102" s="88"/>
      <c r="U102" s="87"/>
      <c r="V102" s="89"/>
      <c r="W102" s="90"/>
    </row>
    <row r="103" spans="1:29" ht="15" customHeight="1" x14ac:dyDescent="0.25">
      <c r="A103" s="344"/>
      <c r="B103" s="378"/>
      <c r="C103" s="378"/>
      <c r="D103" s="377" t="s">
        <v>106</v>
      </c>
      <c r="E103" s="377"/>
      <c r="F103" s="377"/>
      <c r="G103" s="377"/>
      <c r="H103" s="377"/>
      <c r="I103" s="377"/>
      <c r="J103" s="379"/>
      <c r="K103" s="86"/>
      <c r="L103" s="87"/>
      <c r="M103" s="82"/>
      <c r="N103" s="86"/>
      <c r="O103" s="87"/>
      <c r="P103" s="82"/>
      <c r="Q103" s="88"/>
      <c r="R103" s="87"/>
      <c r="S103" s="82"/>
      <c r="T103" s="88"/>
      <c r="U103" s="87"/>
      <c r="V103" s="89"/>
      <c r="W103" s="90"/>
    </row>
    <row r="104" spans="1:29" ht="15" customHeight="1" x14ac:dyDescent="0.25">
      <c r="A104" s="81"/>
      <c r="B104" s="375" t="s">
        <v>110</v>
      </c>
      <c r="C104" s="375"/>
      <c r="D104" s="91" t="s">
        <v>108</v>
      </c>
      <c r="E104" s="83"/>
      <c r="F104" s="83"/>
      <c r="G104" s="83"/>
      <c r="H104" s="83"/>
      <c r="I104" s="92"/>
      <c r="J104" s="85"/>
      <c r="K104" s="86"/>
      <c r="L104" s="87"/>
      <c r="M104" s="82"/>
      <c r="N104" s="86"/>
      <c r="O104" s="87"/>
      <c r="P104" s="82"/>
      <c r="Q104" s="88"/>
      <c r="R104" s="87"/>
      <c r="S104" s="82"/>
      <c r="T104" s="88"/>
      <c r="U104" s="87"/>
      <c r="V104" s="89"/>
      <c r="W104" s="90"/>
    </row>
    <row r="105" spans="1:29" ht="0.75" customHeight="1" x14ac:dyDescent="0.25">
      <c r="A105" s="25" t="s">
        <v>40</v>
      </c>
      <c r="B105" s="374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9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8" spans="1:29" x14ac:dyDescent="0.25">
      <c r="H108" s="373"/>
      <c r="I108" s="373"/>
    </row>
  </sheetData>
  <mergeCells count="50">
    <mergeCell ref="Y7:Z7"/>
    <mergeCell ref="L7:L8"/>
    <mergeCell ref="M7:N7"/>
    <mergeCell ref="S7:T7"/>
    <mergeCell ref="J102:J103"/>
    <mergeCell ref="D7:D8"/>
    <mergeCell ref="U5:W5"/>
    <mergeCell ref="R6:T6"/>
    <mergeCell ref="H108:I108"/>
    <mergeCell ref="X7:X8"/>
    <mergeCell ref="B105:N105"/>
    <mergeCell ref="B104:C104"/>
    <mergeCell ref="D100:G100"/>
    <mergeCell ref="D101:G101"/>
    <mergeCell ref="D102:I102"/>
    <mergeCell ref="D103:I103"/>
    <mergeCell ref="B102:C103"/>
    <mergeCell ref="B100:C101"/>
    <mergeCell ref="A2:W2"/>
    <mergeCell ref="U6:W6"/>
    <mergeCell ref="U7:U8"/>
    <mergeCell ref="V7:W7"/>
    <mergeCell ref="A3:T3"/>
    <mergeCell ref="O5:Q5"/>
    <mergeCell ref="R5:T5"/>
    <mergeCell ref="O7:O8"/>
    <mergeCell ref="P7:Q7"/>
    <mergeCell ref="E7:E8"/>
    <mergeCell ref="B5:B8"/>
    <mergeCell ref="C5:C8"/>
    <mergeCell ref="A5:A8"/>
    <mergeCell ref="I7:I8"/>
    <mergeCell ref="J7:K7"/>
    <mergeCell ref="L6:N6"/>
    <mergeCell ref="AB4:AC4"/>
    <mergeCell ref="I5:K5"/>
    <mergeCell ref="L5:N5"/>
    <mergeCell ref="H7:H8"/>
    <mergeCell ref="X5:Z5"/>
    <mergeCell ref="X6:Z6"/>
    <mergeCell ref="D5:H6"/>
    <mergeCell ref="F7:F8"/>
    <mergeCell ref="I6:K6"/>
    <mergeCell ref="R7:R8"/>
    <mergeCell ref="O6:Q6"/>
    <mergeCell ref="G7:G8"/>
    <mergeCell ref="AA5:AC5"/>
    <mergeCell ref="AA6:AC6"/>
    <mergeCell ref="AA7:AA8"/>
    <mergeCell ref="AB7:AC7"/>
  </mergeCells>
  <printOptions horizontalCentered="1"/>
  <pageMargins left="1.25" right="0.25" top="0.5" bottom="0.5" header="0.3" footer="0.3"/>
  <pageSetup paperSize="5" scale="65" fitToWidth="0" fitToHeight="0" orientation="landscape" r:id="rId1"/>
  <rowBreaks count="1" manualBreakCount="1">
    <brk id="5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13"/>
  <sheetViews>
    <sheetView tabSelected="1" view="pageBreakPreview" topLeftCell="A4" zoomScaleSheetLayoutView="100" workbookViewId="0">
      <pane xSplit="15" ySplit="4" topLeftCell="BE8" activePane="bottomRight" state="frozen"/>
      <selection activeCell="A4" sqref="A4"/>
      <selection pane="topRight" activeCell="P4" sqref="P4"/>
      <selection pane="bottomLeft" activeCell="A8" sqref="A8"/>
      <selection pane="bottomRight" activeCell="BM96" sqref="BM96"/>
    </sheetView>
  </sheetViews>
  <sheetFormatPr defaultRowHeight="15" x14ac:dyDescent="0.25"/>
  <cols>
    <col min="1" max="1" width="6.85546875" customWidth="1"/>
    <col min="2" max="2" width="9.28515625" customWidth="1"/>
    <col min="3" max="3" width="26.5703125" customWidth="1"/>
    <col min="4" max="4" width="5.140625" style="1" customWidth="1"/>
    <col min="5" max="5" width="8.5703125" style="1" customWidth="1"/>
    <col min="6" max="6" width="6" style="1" bestFit="1" customWidth="1"/>
    <col min="7" max="7" width="11.7109375" hidden="1" customWidth="1"/>
    <col min="8" max="8" width="4.28515625" hidden="1" customWidth="1"/>
    <col min="9" max="9" width="8.28515625" hidden="1" customWidth="1"/>
    <col min="10" max="11" width="5.7109375" hidden="1" customWidth="1"/>
    <col min="12" max="12" width="6.85546875" hidden="1" customWidth="1"/>
    <col min="13" max="13" width="5" hidden="1" customWidth="1"/>
    <col min="14" max="14" width="8.28515625" hidden="1" customWidth="1"/>
    <col min="15" max="15" width="6.28515625" customWidth="1"/>
    <col min="16" max="16" width="5.5703125" customWidth="1"/>
    <col min="17" max="17" width="7.28515625" customWidth="1"/>
    <col min="18" max="18" width="5.5703125" customWidth="1"/>
    <col min="19" max="19" width="6.7109375" customWidth="1"/>
    <col min="20" max="20" width="4.28515625" customWidth="1"/>
    <col min="21" max="21" width="4" customWidth="1"/>
    <col min="22" max="22" width="7.5703125" bestFit="1" customWidth="1"/>
    <col min="23" max="23" width="6.7109375" customWidth="1"/>
    <col min="24" max="24" width="5.5703125" customWidth="1"/>
    <col min="25" max="25" width="7.5703125" customWidth="1"/>
    <col min="26" max="26" width="5.5703125" customWidth="1"/>
    <col min="27" max="27" width="5.42578125" customWidth="1"/>
    <col min="28" max="28" width="3.85546875" customWidth="1"/>
    <col min="29" max="29" width="3.42578125" customWidth="1"/>
    <col min="30" max="30" width="8.28515625" bestFit="1" customWidth="1"/>
    <col min="31" max="31" width="7.85546875" customWidth="1"/>
    <col min="32" max="32" width="6" customWidth="1"/>
    <col min="33" max="33" width="7.28515625" customWidth="1"/>
    <col min="34" max="34" width="5.140625" customWidth="1"/>
    <col min="35" max="35" width="6" customWidth="1"/>
    <col min="36" max="36" width="4.140625" customWidth="1"/>
    <col min="37" max="37" width="3" customWidth="1"/>
    <col min="38" max="38" width="7.85546875" customWidth="1"/>
    <col min="39" max="39" width="8.28515625" bestFit="1" customWidth="1"/>
    <col min="40" max="40" width="5.28515625" customWidth="1"/>
    <col min="41" max="41" width="7.85546875" customWidth="1"/>
    <col min="42" max="42" width="5.28515625" customWidth="1"/>
    <col min="43" max="43" width="5.85546875" customWidth="1"/>
    <col min="44" max="45" width="3.28515625" customWidth="1"/>
    <col min="46" max="46" width="8.28515625" bestFit="1" customWidth="1"/>
    <col min="47" max="47" width="10.28515625" customWidth="1"/>
    <col min="48" max="48" width="5.42578125" customWidth="1"/>
    <col min="49" max="49" width="10.140625" customWidth="1"/>
    <col min="50" max="50" width="4.5703125" customWidth="1"/>
    <col min="51" max="51" width="8.5703125" customWidth="1"/>
    <col min="52" max="52" width="4.7109375" customWidth="1"/>
    <col min="53" max="53" width="7.85546875" customWidth="1"/>
    <col min="54" max="54" width="10.85546875" customWidth="1"/>
    <col min="55" max="55" width="11.140625" customWidth="1"/>
    <col min="56" max="56" width="5.85546875" customWidth="1"/>
    <col min="57" max="57" width="9.5703125" customWidth="1"/>
    <col min="58" max="58" width="5.5703125" customWidth="1"/>
    <col min="59" max="59" width="10.7109375" customWidth="1"/>
    <col min="60" max="60" width="4.42578125" customWidth="1"/>
    <col min="61" max="61" width="5.140625" customWidth="1"/>
    <col min="62" max="62" width="10" customWidth="1"/>
    <col min="63" max="63" width="9.42578125" customWidth="1"/>
    <col min="64" max="64" width="5.42578125" customWidth="1"/>
    <col min="65" max="65" width="9.7109375" customWidth="1"/>
    <col min="66" max="66" width="5" customWidth="1"/>
    <col min="67" max="67" width="9.140625" customWidth="1"/>
    <col min="68" max="69" width="5" customWidth="1"/>
    <col min="70" max="70" width="11.42578125" customWidth="1"/>
    <col min="71" max="71" width="5" customWidth="1"/>
    <col min="72" max="72" width="8.28515625" customWidth="1"/>
  </cols>
  <sheetData>
    <row r="1" spans="1:72" ht="15" customHeight="1" x14ac:dyDescent="0.25"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321" t="s">
        <v>78</v>
      </c>
      <c r="AQ1" s="69"/>
      <c r="AR1" s="69"/>
      <c r="AS1" s="69"/>
      <c r="AT1" s="69"/>
      <c r="AU1" s="65"/>
      <c r="AV1" s="65"/>
      <c r="AW1" s="65"/>
      <c r="AX1" s="65"/>
      <c r="BA1" s="65"/>
      <c r="BB1" s="65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321" t="s">
        <v>78</v>
      </c>
      <c r="BP1" s="113"/>
      <c r="BQ1" s="113"/>
      <c r="BR1" s="113"/>
    </row>
    <row r="2" spans="1:72" ht="15" customHeight="1" x14ac:dyDescent="0.25">
      <c r="A2" s="410" t="s">
        <v>76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 t="s">
        <v>76</v>
      </c>
      <c r="AV2" s="410"/>
      <c r="AW2" s="410"/>
      <c r="AX2" s="410"/>
      <c r="AY2" s="410"/>
      <c r="AZ2" s="410"/>
      <c r="BA2" s="410"/>
      <c r="BB2" s="410"/>
      <c r="BC2" s="410"/>
      <c r="BD2" s="410"/>
      <c r="BE2" s="410"/>
      <c r="BF2" s="410"/>
      <c r="BG2" s="410"/>
      <c r="BH2" s="410"/>
      <c r="BI2" s="410"/>
      <c r="BJ2" s="410"/>
      <c r="BK2" s="410"/>
      <c r="BL2" s="410"/>
      <c r="BM2" s="410"/>
      <c r="BN2" s="410"/>
      <c r="BO2" s="410"/>
      <c r="BP2" s="410"/>
      <c r="BQ2" s="410"/>
      <c r="BR2" s="410"/>
      <c r="BS2" s="2"/>
      <c r="BT2" s="2"/>
    </row>
    <row r="3" spans="1:72" ht="15" customHeight="1" x14ac:dyDescent="0.25">
      <c r="A3" s="125" t="s">
        <v>127</v>
      </c>
      <c r="B3" s="124"/>
      <c r="C3" s="124"/>
      <c r="D3" s="124"/>
      <c r="E3" s="125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66"/>
      <c r="AV3" s="66"/>
      <c r="AW3" s="66"/>
      <c r="AX3" s="66"/>
      <c r="AY3" s="66"/>
      <c r="AZ3" s="66"/>
      <c r="BA3" s="66"/>
      <c r="BB3" s="66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2"/>
      <c r="BT3" s="2"/>
    </row>
    <row r="4" spans="1:72" ht="15" customHeight="1" x14ac:dyDescent="0.25">
      <c r="A4" s="125" t="s">
        <v>66</v>
      </c>
      <c r="B4" s="124"/>
      <c r="C4" s="124"/>
      <c r="D4" s="124"/>
      <c r="E4" s="125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322" t="s">
        <v>117</v>
      </c>
      <c r="AQ4" s="124"/>
      <c r="AR4" s="124"/>
      <c r="AS4" s="124"/>
      <c r="AT4" s="124"/>
      <c r="AU4" s="66"/>
      <c r="AV4" s="66"/>
      <c r="AW4" s="66"/>
      <c r="AX4" s="66"/>
      <c r="AY4" s="66"/>
      <c r="AZ4" s="66"/>
      <c r="BA4" s="66"/>
      <c r="BB4" s="66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322" t="s">
        <v>117</v>
      </c>
      <c r="BP4" s="114"/>
      <c r="BQ4" s="114"/>
      <c r="BR4" s="114"/>
      <c r="BS4" s="2"/>
      <c r="BT4" s="2"/>
    </row>
    <row r="5" spans="1:72" ht="15.75" customHeight="1" x14ac:dyDescent="0.25">
      <c r="A5" s="383" t="s">
        <v>116</v>
      </c>
      <c r="B5" s="383" t="s">
        <v>49</v>
      </c>
      <c r="C5" s="383" t="s">
        <v>99</v>
      </c>
      <c r="D5" s="407" t="s">
        <v>67</v>
      </c>
      <c r="E5" s="391" t="s">
        <v>56</v>
      </c>
      <c r="F5" s="392" t="s">
        <v>90</v>
      </c>
      <c r="G5" s="385" t="s">
        <v>100</v>
      </c>
      <c r="H5" s="386"/>
      <c r="I5" s="386"/>
      <c r="J5" s="386"/>
      <c r="K5" s="386"/>
      <c r="L5" s="386"/>
      <c r="M5" s="386"/>
      <c r="N5" s="387"/>
      <c r="O5" s="385" t="s">
        <v>93</v>
      </c>
      <c r="P5" s="386"/>
      <c r="Q5" s="386"/>
      <c r="R5" s="386"/>
      <c r="S5" s="386"/>
      <c r="T5" s="386"/>
      <c r="U5" s="386"/>
      <c r="V5" s="387"/>
      <c r="W5" s="385" t="s">
        <v>94</v>
      </c>
      <c r="X5" s="386"/>
      <c r="Y5" s="386"/>
      <c r="Z5" s="386"/>
      <c r="AA5" s="386"/>
      <c r="AB5" s="386"/>
      <c r="AC5" s="386"/>
      <c r="AD5" s="387"/>
      <c r="AE5" s="385" t="s">
        <v>95</v>
      </c>
      <c r="AF5" s="386"/>
      <c r="AG5" s="386"/>
      <c r="AH5" s="386"/>
      <c r="AI5" s="386"/>
      <c r="AJ5" s="386"/>
      <c r="AK5" s="386"/>
      <c r="AL5" s="387"/>
      <c r="AM5" s="385" t="s">
        <v>96</v>
      </c>
      <c r="AN5" s="386"/>
      <c r="AO5" s="386"/>
      <c r="AP5" s="386"/>
      <c r="AQ5" s="386"/>
      <c r="AR5" s="386"/>
      <c r="AS5" s="386"/>
      <c r="AT5" s="387"/>
      <c r="AU5" s="385" t="s">
        <v>97</v>
      </c>
      <c r="AV5" s="386"/>
      <c r="AW5" s="386"/>
      <c r="AX5" s="386"/>
      <c r="AY5" s="386"/>
      <c r="AZ5" s="386"/>
      <c r="BA5" s="386"/>
      <c r="BB5" s="387"/>
      <c r="BC5" s="385" t="s">
        <v>118</v>
      </c>
      <c r="BD5" s="386"/>
      <c r="BE5" s="386"/>
      <c r="BF5" s="386"/>
      <c r="BG5" s="386"/>
      <c r="BH5" s="386"/>
      <c r="BI5" s="386"/>
      <c r="BJ5" s="387"/>
      <c r="BK5" s="385" t="s">
        <v>119</v>
      </c>
      <c r="BL5" s="386"/>
      <c r="BM5" s="386"/>
      <c r="BN5" s="386"/>
      <c r="BO5" s="386"/>
      <c r="BP5" s="386"/>
      <c r="BQ5" s="386"/>
      <c r="BR5" s="387"/>
      <c r="BS5" s="2"/>
      <c r="BT5" s="2"/>
    </row>
    <row r="6" spans="1:72" ht="15.75" customHeight="1" x14ac:dyDescent="0.25">
      <c r="A6" s="383"/>
      <c r="B6" s="383"/>
      <c r="C6" s="383"/>
      <c r="D6" s="408"/>
      <c r="E6" s="391"/>
      <c r="F6" s="393"/>
      <c r="G6" s="385" t="s">
        <v>5</v>
      </c>
      <c r="H6" s="386"/>
      <c r="I6" s="386"/>
      <c r="J6" s="386"/>
      <c r="K6" s="387"/>
      <c r="L6" s="388" t="s">
        <v>81</v>
      </c>
      <c r="M6" s="388" t="s">
        <v>27</v>
      </c>
      <c r="N6" s="388" t="s">
        <v>3</v>
      </c>
      <c r="O6" s="384" t="s">
        <v>5</v>
      </c>
      <c r="P6" s="384"/>
      <c r="Q6" s="384"/>
      <c r="R6" s="384"/>
      <c r="S6" s="384"/>
      <c r="T6" s="388" t="s">
        <v>81</v>
      </c>
      <c r="U6" s="388" t="s">
        <v>27</v>
      </c>
      <c r="V6" s="383" t="s">
        <v>3</v>
      </c>
      <c r="W6" s="384" t="s">
        <v>2</v>
      </c>
      <c r="X6" s="384"/>
      <c r="Y6" s="384"/>
      <c r="Z6" s="384"/>
      <c r="AA6" s="384"/>
      <c r="AB6" s="388" t="s">
        <v>81</v>
      </c>
      <c r="AC6" s="388" t="s">
        <v>27</v>
      </c>
      <c r="AD6" s="383" t="s">
        <v>3</v>
      </c>
      <c r="AE6" s="384" t="s">
        <v>2</v>
      </c>
      <c r="AF6" s="384"/>
      <c r="AG6" s="384"/>
      <c r="AH6" s="384"/>
      <c r="AI6" s="384"/>
      <c r="AJ6" s="388" t="s">
        <v>81</v>
      </c>
      <c r="AK6" s="388" t="s">
        <v>27</v>
      </c>
      <c r="AL6" s="383" t="s">
        <v>3</v>
      </c>
      <c r="AM6" s="384" t="s">
        <v>2</v>
      </c>
      <c r="AN6" s="384"/>
      <c r="AO6" s="384"/>
      <c r="AP6" s="384"/>
      <c r="AQ6" s="384"/>
      <c r="AR6" s="388" t="s">
        <v>81</v>
      </c>
      <c r="AS6" s="388" t="s">
        <v>27</v>
      </c>
      <c r="AT6" s="383" t="s">
        <v>3</v>
      </c>
      <c r="AU6" s="384" t="s">
        <v>2</v>
      </c>
      <c r="AV6" s="384"/>
      <c r="AW6" s="384"/>
      <c r="AX6" s="384"/>
      <c r="AY6" s="384"/>
      <c r="AZ6" s="388" t="s">
        <v>81</v>
      </c>
      <c r="BA6" s="388" t="s">
        <v>27</v>
      </c>
      <c r="BB6" s="383" t="s">
        <v>3</v>
      </c>
      <c r="BC6" s="384" t="s">
        <v>2</v>
      </c>
      <c r="BD6" s="384"/>
      <c r="BE6" s="384"/>
      <c r="BF6" s="384"/>
      <c r="BG6" s="384"/>
      <c r="BH6" s="388" t="s">
        <v>81</v>
      </c>
      <c r="BI6" s="388" t="s">
        <v>27</v>
      </c>
      <c r="BJ6" s="383" t="s">
        <v>3</v>
      </c>
      <c r="BK6" s="384" t="s">
        <v>2</v>
      </c>
      <c r="BL6" s="384"/>
      <c r="BM6" s="384"/>
      <c r="BN6" s="384"/>
      <c r="BO6" s="384"/>
      <c r="BP6" s="388" t="s">
        <v>81</v>
      </c>
      <c r="BQ6" s="388" t="s">
        <v>27</v>
      </c>
      <c r="BR6" s="383" t="s">
        <v>3</v>
      </c>
      <c r="BS6" s="2"/>
      <c r="BT6" s="2"/>
    </row>
    <row r="7" spans="1:72" ht="15" customHeight="1" x14ac:dyDescent="0.25">
      <c r="A7" s="383"/>
      <c r="B7" s="383"/>
      <c r="C7" s="383"/>
      <c r="D7" s="408"/>
      <c r="E7" s="391"/>
      <c r="F7" s="393"/>
      <c r="G7" s="388" t="s">
        <v>193</v>
      </c>
      <c r="H7" s="385" t="s">
        <v>7</v>
      </c>
      <c r="I7" s="387"/>
      <c r="J7" s="385" t="s">
        <v>8</v>
      </c>
      <c r="K7" s="387"/>
      <c r="L7" s="389"/>
      <c r="M7" s="389"/>
      <c r="N7" s="389"/>
      <c r="O7" s="383" t="s">
        <v>6</v>
      </c>
      <c r="P7" s="384" t="s">
        <v>7</v>
      </c>
      <c r="Q7" s="384"/>
      <c r="R7" s="385" t="s">
        <v>8</v>
      </c>
      <c r="S7" s="387"/>
      <c r="T7" s="389"/>
      <c r="U7" s="389"/>
      <c r="V7" s="383"/>
      <c r="W7" s="383" t="s">
        <v>98</v>
      </c>
      <c r="X7" s="384" t="s">
        <v>7</v>
      </c>
      <c r="Y7" s="384"/>
      <c r="Z7" s="385" t="s">
        <v>8</v>
      </c>
      <c r="AA7" s="387"/>
      <c r="AB7" s="389"/>
      <c r="AC7" s="389"/>
      <c r="AD7" s="383"/>
      <c r="AE7" s="383" t="s">
        <v>6</v>
      </c>
      <c r="AF7" s="384" t="s">
        <v>7</v>
      </c>
      <c r="AG7" s="384"/>
      <c r="AH7" s="385" t="s">
        <v>8</v>
      </c>
      <c r="AI7" s="387"/>
      <c r="AJ7" s="389"/>
      <c r="AK7" s="389"/>
      <c r="AL7" s="383"/>
      <c r="AM7" s="383" t="s">
        <v>6</v>
      </c>
      <c r="AN7" s="384" t="s">
        <v>7</v>
      </c>
      <c r="AO7" s="384"/>
      <c r="AP7" s="385" t="s">
        <v>8</v>
      </c>
      <c r="AQ7" s="387"/>
      <c r="AR7" s="389"/>
      <c r="AS7" s="389"/>
      <c r="AT7" s="383"/>
      <c r="AU7" s="383" t="s">
        <v>6</v>
      </c>
      <c r="AV7" s="384" t="s">
        <v>7</v>
      </c>
      <c r="AW7" s="384"/>
      <c r="AX7" s="385" t="s">
        <v>8</v>
      </c>
      <c r="AY7" s="387"/>
      <c r="AZ7" s="389"/>
      <c r="BA7" s="389"/>
      <c r="BB7" s="383"/>
      <c r="BC7" s="383" t="s">
        <v>6</v>
      </c>
      <c r="BD7" s="384" t="s">
        <v>7</v>
      </c>
      <c r="BE7" s="384"/>
      <c r="BF7" s="385" t="s">
        <v>8</v>
      </c>
      <c r="BG7" s="387"/>
      <c r="BH7" s="389"/>
      <c r="BI7" s="389"/>
      <c r="BJ7" s="383"/>
      <c r="BK7" s="383" t="s">
        <v>6</v>
      </c>
      <c r="BL7" s="384" t="s">
        <v>7</v>
      </c>
      <c r="BM7" s="384"/>
      <c r="BN7" s="385" t="s">
        <v>8</v>
      </c>
      <c r="BO7" s="387"/>
      <c r="BP7" s="389"/>
      <c r="BQ7" s="389"/>
      <c r="BR7" s="383"/>
      <c r="BS7" s="2"/>
      <c r="BT7" s="2"/>
    </row>
    <row r="8" spans="1:72" ht="35.25" customHeight="1" x14ac:dyDescent="0.25">
      <c r="A8" s="383"/>
      <c r="B8" s="383"/>
      <c r="C8" s="383"/>
      <c r="D8" s="409"/>
      <c r="E8" s="391"/>
      <c r="F8" s="394"/>
      <c r="G8" s="390"/>
      <c r="H8" s="59" t="s">
        <v>11</v>
      </c>
      <c r="I8" s="59" t="s">
        <v>115</v>
      </c>
      <c r="J8" s="59" t="s">
        <v>79</v>
      </c>
      <c r="K8" s="59" t="s">
        <v>80</v>
      </c>
      <c r="L8" s="390"/>
      <c r="M8" s="390"/>
      <c r="N8" s="390"/>
      <c r="O8" s="383"/>
      <c r="P8" s="59" t="s">
        <v>9</v>
      </c>
      <c r="Q8" s="59" t="s">
        <v>10</v>
      </c>
      <c r="R8" s="67" t="s">
        <v>79</v>
      </c>
      <c r="S8" s="67" t="s">
        <v>80</v>
      </c>
      <c r="T8" s="390"/>
      <c r="U8" s="390"/>
      <c r="V8" s="383"/>
      <c r="W8" s="383"/>
      <c r="X8" s="59" t="s">
        <v>9</v>
      </c>
      <c r="Y8" s="59" t="s">
        <v>10</v>
      </c>
      <c r="Z8" s="67" t="s">
        <v>79</v>
      </c>
      <c r="AA8" s="67" t="s">
        <v>80</v>
      </c>
      <c r="AB8" s="390"/>
      <c r="AC8" s="390"/>
      <c r="AD8" s="383"/>
      <c r="AE8" s="383"/>
      <c r="AF8" s="59" t="s">
        <v>9</v>
      </c>
      <c r="AG8" s="59" t="s">
        <v>10</v>
      </c>
      <c r="AH8" s="67" t="s">
        <v>79</v>
      </c>
      <c r="AI8" s="67" t="s">
        <v>80</v>
      </c>
      <c r="AJ8" s="390"/>
      <c r="AK8" s="390"/>
      <c r="AL8" s="383"/>
      <c r="AM8" s="383"/>
      <c r="AN8" s="59" t="s">
        <v>9</v>
      </c>
      <c r="AO8" s="59" t="s">
        <v>10</v>
      </c>
      <c r="AP8" s="67" t="s">
        <v>79</v>
      </c>
      <c r="AQ8" s="67" t="s">
        <v>80</v>
      </c>
      <c r="AR8" s="390"/>
      <c r="AS8" s="390"/>
      <c r="AT8" s="383"/>
      <c r="AU8" s="383"/>
      <c r="AV8" s="67" t="s">
        <v>9</v>
      </c>
      <c r="AW8" s="67" t="s">
        <v>10</v>
      </c>
      <c r="AX8" s="67" t="s">
        <v>79</v>
      </c>
      <c r="AY8" s="67" t="s">
        <v>80</v>
      </c>
      <c r="AZ8" s="390"/>
      <c r="BA8" s="390"/>
      <c r="BB8" s="383"/>
      <c r="BC8" s="383"/>
      <c r="BD8" s="112" t="s">
        <v>9</v>
      </c>
      <c r="BE8" s="112" t="s">
        <v>10</v>
      </c>
      <c r="BF8" s="112" t="s">
        <v>79</v>
      </c>
      <c r="BG8" s="112" t="s">
        <v>80</v>
      </c>
      <c r="BH8" s="390"/>
      <c r="BI8" s="390"/>
      <c r="BJ8" s="383"/>
      <c r="BK8" s="383"/>
      <c r="BL8" s="112" t="s">
        <v>9</v>
      </c>
      <c r="BM8" s="112" t="s">
        <v>10</v>
      </c>
      <c r="BN8" s="112" t="s">
        <v>79</v>
      </c>
      <c r="BO8" s="112" t="s">
        <v>80</v>
      </c>
      <c r="BP8" s="390"/>
      <c r="BQ8" s="390"/>
      <c r="BR8" s="383"/>
      <c r="BS8" s="2"/>
      <c r="BT8" s="2"/>
    </row>
    <row r="9" spans="1:72" s="131" customFormat="1" ht="14.1" customHeight="1" x14ac:dyDescent="0.2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126">
        <v>7</v>
      </c>
      <c r="H9" s="127">
        <v>8</v>
      </c>
      <c r="I9" s="128">
        <v>9</v>
      </c>
      <c r="J9" s="128">
        <v>10</v>
      </c>
      <c r="K9" s="128">
        <v>11</v>
      </c>
      <c r="L9" s="128">
        <v>12</v>
      </c>
      <c r="M9" s="128">
        <v>13</v>
      </c>
      <c r="N9" s="129">
        <v>14</v>
      </c>
      <c r="O9" s="51">
        <v>7</v>
      </c>
      <c r="P9" s="51">
        <v>8</v>
      </c>
      <c r="Q9" s="51">
        <v>9</v>
      </c>
      <c r="R9" s="51">
        <v>10</v>
      </c>
      <c r="S9" s="51">
        <v>11</v>
      </c>
      <c r="T9" s="51">
        <v>12</v>
      </c>
      <c r="U9" s="51">
        <v>13</v>
      </c>
      <c r="V9" s="51">
        <v>14</v>
      </c>
      <c r="W9" s="51">
        <v>15</v>
      </c>
      <c r="X9" s="51">
        <v>16</v>
      </c>
      <c r="Y9" s="51">
        <v>17</v>
      </c>
      <c r="Z9" s="51">
        <v>18</v>
      </c>
      <c r="AA9" s="51">
        <v>19</v>
      </c>
      <c r="AB9" s="51">
        <v>20</v>
      </c>
      <c r="AC9" s="51">
        <v>21</v>
      </c>
      <c r="AD9" s="51">
        <v>22</v>
      </c>
      <c r="AE9" s="51">
        <v>23</v>
      </c>
      <c r="AF9" s="51">
        <v>24</v>
      </c>
      <c r="AG9" s="130">
        <v>25</v>
      </c>
      <c r="AH9" s="130">
        <v>26</v>
      </c>
      <c r="AI9" s="130">
        <v>27</v>
      </c>
      <c r="AJ9" s="130">
        <v>28</v>
      </c>
      <c r="AK9" s="130">
        <v>29</v>
      </c>
      <c r="AL9" s="130">
        <v>30</v>
      </c>
      <c r="AM9" s="130">
        <v>31</v>
      </c>
      <c r="AN9" s="130">
        <v>32</v>
      </c>
      <c r="AO9" s="130">
        <v>33</v>
      </c>
      <c r="AP9" s="130">
        <v>34</v>
      </c>
      <c r="AQ9" s="130">
        <v>35</v>
      </c>
      <c r="AR9" s="130">
        <v>36</v>
      </c>
      <c r="AS9" s="130">
        <v>37</v>
      </c>
      <c r="AT9" s="130">
        <v>38</v>
      </c>
      <c r="AU9" s="130">
        <v>39</v>
      </c>
      <c r="AV9" s="130">
        <v>40</v>
      </c>
      <c r="AW9" s="130">
        <v>41</v>
      </c>
      <c r="AX9" s="130">
        <v>42</v>
      </c>
      <c r="AY9" s="130">
        <v>43</v>
      </c>
      <c r="AZ9" s="130">
        <v>44</v>
      </c>
      <c r="BA9" s="130">
        <v>45</v>
      </c>
      <c r="BB9" s="130">
        <v>46</v>
      </c>
      <c r="BC9" s="130">
        <v>47</v>
      </c>
      <c r="BD9" s="130">
        <v>48</v>
      </c>
      <c r="BE9" s="130">
        <v>49</v>
      </c>
      <c r="BF9" s="130">
        <v>50</v>
      </c>
      <c r="BG9" s="130">
        <v>51</v>
      </c>
      <c r="BH9" s="130">
        <v>52</v>
      </c>
      <c r="BI9" s="130">
        <v>53</v>
      </c>
      <c r="BJ9" s="130">
        <v>54</v>
      </c>
      <c r="BK9" s="130">
        <v>55</v>
      </c>
      <c r="BL9" s="130">
        <v>56</v>
      </c>
      <c r="BM9" s="130">
        <v>57</v>
      </c>
      <c r="BN9" s="130">
        <v>58</v>
      </c>
      <c r="BO9" s="130">
        <v>59</v>
      </c>
      <c r="BP9" s="130">
        <v>60</v>
      </c>
      <c r="BQ9" s="130">
        <v>61</v>
      </c>
      <c r="BR9" s="130">
        <v>62</v>
      </c>
      <c r="BS9" s="2"/>
      <c r="BT9" s="2"/>
    </row>
    <row r="10" spans="1:72" s="131" customFormat="1" ht="14.1" customHeight="1" x14ac:dyDescent="0.2">
      <c r="A10" s="132"/>
      <c r="B10" s="132"/>
      <c r="C10" s="133" t="s">
        <v>12</v>
      </c>
      <c r="D10" s="134"/>
      <c r="E10" s="134"/>
      <c r="F10" s="146"/>
      <c r="G10" s="146"/>
      <c r="H10" s="147"/>
      <c r="I10" s="146"/>
      <c r="J10" s="146"/>
      <c r="K10" s="147"/>
      <c r="L10" s="147"/>
      <c r="M10" s="147"/>
      <c r="N10" s="146"/>
      <c r="O10" s="146"/>
      <c r="P10" s="147"/>
      <c r="Q10" s="146"/>
      <c r="R10" s="146"/>
      <c r="S10" s="147"/>
      <c r="T10" s="147"/>
      <c r="U10" s="147"/>
      <c r="V10" s="146"/>
      <c r="W10" s="146"/>
      <c r="X10" s="147"/>
      <c r="Y10" s="146"/>
      <c r="Z10" s="146"/>
      <c r="AA10" s="147"/>
      <c r="AB10" s="147"/>
      <c r="AC10" s="147"/>
      <c r="AD10" s="146"/>
      <c r="AE10" s="146"/>
      <c r="AF10" s="147"/>
      <c r="AG10" s="146"/>
      <c r="AH10" s="146"/>
      <c r="AI10" s="147"/>
      <c r="AJ10" s="147"/>
      <c r="AK10" s="147"/>
      <c r="AL10" s="146"/>
      <c r="AM10" s="146"/>
      <c r="AN10" s="147"/>
      <c r="AO10" s="146"/>
      <c r="AP10" s="146"/>
      <c r="AQ10" s="147"/>
      <c r="AR10" s="147"/>
      <c r="AS10" s="147"/>
      <c r="AT10" s="146"/>
      <c r="AU10" s="146"/>
      <c r="AV10" s="146"/>
      <c r="AW10" s="146"/>
      <c r="AX10" s="146"/>
      <c r="AY10" s="146"/>
      <c r="AZ10" s="146"/>
      <c r="BA10" s="146"/>
      <c r="BB10" s="146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9"/>
      <c r="BT10" s="14"/>
    </row>
    <row r="11" spans="1:72" s="131" customFormat="1" ht="14.1" customHeight="1" x14ac:dyDescent="0.2">
      <c r="A11" s="43"/>
      <c r="B11" s="43"/>
      <c r="C11" s="133" t="s">
        <v>13</v>
      </c>
      <c r="D11" s="134"/>
      <c r="E11" s="134"/>
      <c r="F11" s="146"/>
      <c r="G11" s="146"/>
      <c r="H11" s="146"/>
      <c r="I11" s="146"/>
      <c r="J11" s="146"/>
      <c r="K11" s="147"/>
      <c r="L11" s="147"/>
      <c r="M11" s="147"/>
      <c r="N11" s="146"/>
      <c r="O11" s="146"/>
      <c r="P11" s="146"/>
      <c r="Q11" s="146"/>
      <c r="R11" s="146"/>
      <c r="S11" s="147"/>
      <c r="T11" s="147"/>
      <c r="U11" s="147"/>
      <c r="V11" s="146"/>
      <c r="W11" s="146"/>
      <c r="X11" s="146"/>
      <c r="Y11" s="146"/>
      <c r="Z11" s="146"/>
      <c r="AA11" s="147"/>
      <c r="AB11" s="147"/>
      <c r="AC11" s="147"/>
      <c r="AD11" s="146"/>
      <c r="AE11" s="146"/>
      <c r="AF11" s="146"/>
      <c r="AG11" s="146"/>
      <c r="AH11" s="146"/>
      <c r="AI11" s="147"/>
      <c r="AJ11" s="147"/>
      <c r="AK11" s="147"/>
      <c r="AL11" s="146"/>
      <c r="AM11" s="146"/>
      <c r="AN11" s="146"/>
      <c r="AO11" s="146"/>
      <c r="AP11" s="146"/>
      <c r="AQ11" s="147"/>
      <c r="AR11" s="147"/>
      <c r="AS11" s="147"/>
      <c r="AT11" s="146"/>
      <c r="AU11" s="146"/>
      <c r="AV11" s="146"/>
      <c r="AW11" s="146"/>
      <c r="AX11" s="146"/>
      <c r="AY11" s="146"/>
      <c r="AZ11" s="146"/>
      <c r="BA11" s="146"/>
      <c r="BB11" s="146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9"/>
      <c r="BT11" s="14"/>
    </row>
    <row r="12" spans="1:72" s="131" customFormat="1" ht="14.1" customHeight="1" x14ac:dyDescent="0.2">
      <c r="A12" s="55">
        <v>3111</v>
      </c>
      <c r="B12" s="55">
        <v>3111101</v>
      </c>
      <c r="C12" s="44" t="s">
        <v>163</v>
      </c>
      <c r="D12" s="240" t="str">
        <f>'Annex-V (a) '!D13</f>
        <v>PM</v>
      </c>
      <c r="E12" s="241">
        <f>'Annex-V (a) '!E13</f>
        <v>0.64</v>
      </c>
      <c r="F12" s="143">
        <f>'Annex-V (a) '!F13</f>
        <v>1932</v>
      </c>
      <c r="G12" s="138">
        <f>'Annex-V (a) '!G13</f>
        <v>1236.48</v>
      </c>
      <c r="H12" s="150"/>
      <c r="I12" s="151">
        <f>'Annex-V (a) '!I13</f>
        <v>0</v>
      </c>
      <c r="J12" s="150"/>
      <c r="K12" s="151">
        <f>'Annex-V (a) '!K13</f>
        <v>0</v>
      </c>
      <c r="L12" s="150"/>
      <c r="M12" s="150"/>
      <c r="N12" s="135">
        <f>SUM(G12:K12)</f>
        <v>1236.48</v>
      </c>
      <c r="O12" s="135">
        <f>G12*2%</f>
        <v>24.729600000000001</v>
      </c>
      <c r="P12" s="152"/>
      <c r="Q12" s="151">
        <f>I12*2%</f>
        <v>0</v>
      </c>
      <c r="R12" s="135"/>
      <c r="S12" s="151">
        <f>K12*2%</f>
        <v>0</v>
      </c>
      <c r="T12" s="135"/>
      <c r="U12" s="135"/>
      <c r="V12" s="135">
        <f>SUM(O12:U12)</f>
        <v>24.729600000000001</v>
      </c>
      <c r="W12" s="135">
        <f>G12*10%</f>
        <v>123.64800000000001</v>
      </c>
      <c r="X12" s="135"/>
      <c r="Y12" s="135">
        <f>I12*10%</f>
        <v>0</v>
      </c>
      <c r="Z12" s="135"/>
      <c r="AA12" s="135">
        <f>K12*10%</f>
        <v>0</v>
      </c>
      <c r="AB12" s="135"/>
      <c r="AC12" s="135"/>
      <c r="AD12" s="135">
        <f>SUM(W12:AC12)</f>
        <v>123.64800000000001</v>
      </c>
      <c r="AE12" s="135">
        <f>G12*25%</f>
        <v>309.12</v>
      </c>
      <c r="AF12" s="135"/>
      <c r="AG12" s="135">
        <f>I12*25%</f>
        <v>0</v>
      </c>
      <c r="AH12" s="135"/>
      <c r="AI12" s="135">
        <f>K12*25%</f>
        <v>0</v>
      </c>
      <c r="AJ12" s="135"/>
      <c r="AK12" s="135"/>
      <c r="AL12" s="135">
        <f>SUM(AE12:AK12)</f>
        <v>309.12</v>
      </c>
      <c r="AM12" s="135">
        <f>G12*25%</f>
        <v>309.12</v>
      </c>
      <c r="AN12" s="135"/>
      <c r="AO12" s="135">
        <f>I12*25%</f>
        <v>0</v>
      </c>
      <c r="AP12" s="135"/>
      <c r="AQ12" s="135">
        <f>K12*25%</f>
        <v>0</v>
      </c>
      <c r="AR12" s="135"/>
      <c r="AS12" s="135"/>
      <c r="AT12" s="135">
        <f>SUM(AM12:AS12)</f>
        <v>309.12</v>
      </c>
      <c r="AU12" s="135">
        <f>G12*25%</f>
        <v>309.12</v>
      </c>
      <c r="AV12" s="135"/>
      <c r="AW12" s="135">
        <f>I12*25%</f>
        <v>0</v>
      </c>
      <c r="AX12" s="135"/>
      <c r="AY12" s="135">
        <f>K12*25%</f>
        <v>0</v>
      </c>
      <c r="AZ12" s="135"/>
      <c r="BA12" s="135"/>
      <c r="BB12" s="135">
        <f>SUM(AU12:BA12)</f>
        <v>309.12</v>
      </c>
      <c r="BC12" s="135">
        <f>G12*10%</f>
        <v>123.64800000000001</v>
      </c>
      <c r="BD12" s="153"/>
      <c r="BE12" s="135">
        <f>I12*10%</f>
        <v>0</v>
      </c>
      <c r="BF12" s="153"/>
      <c r="BG12" s="135">
        <f>K12*10%</f>
        <v>0</v>
      </c>
      <c r="BH12" s="153"/>
      <c r="BI12" s="153"/>
      <c r="BJ12" s="151">
        <f>SUM(BC12:BI12)</f>
        <v>123.64800000000001</v>
      </c>
      <c r="BK12" s="151">
        <f>G12*3%</f>
        <v>37.0944</v>
      </c>
      <c r="BL12" s="153"/>
      <c r="BM12" s="135">
        <f>I12*3%</f>
        <v>0</v>
      </c>
      <c r="BN12" s="153"/>
      <c r="BO12" s="135">
        <f>K12*3%</f>
        <v>0</v>
      </c>
      <c r="BP12" s="153"/>
      <c r="BQ12" s="153"/>
      <c r="BR12" s="151">
        <f>SUM(BK12:BQ12)</f>
        <v>37.0944</v>
      </c>
      <c r="BS12" s="154"/>
      <c r="BT12" s="23"/>
    </row>
    <row r="13" spans="1:72" s="131" customFormat="1" ht="14.1" customHeight="1" x14ac:dyDescent="0.2">
      <c r="A13" s="43"/>
      <c r="C13" s="136" t="s">
        <v>148</v>
      </c>
      <c r="D13" s="137"/>
      <c r="E13" s="51"/>
      <c r="F13" s="143"/>
      <c r="G13" s="155">
        <f>G12</f>
        <v>1236.48</v>
      </c>
      <c r="H13" s="156"/>
      <c r="I13" s="157">
        <f t="shared" ref="I13:AT13" si="0">I12</f>
        <v>0</v>
      </c>
      <c r="J13" s="156"/>
      <c r="K13" s="158">
        <f t="shared" si="0"/>
        <v>0</v>
      </c>
      <c r="L13" s="156"/>
      <c r="M13" s="156"/>
      <c r="N13" s="155">
        <f t="shared" si="0"/>
        <v>1236.48</v>
      </c>
      <c r="O13" s="138">
        <f>O12</f>
        <v>24.729600000000001</v>
      </c>
      <c r="P13" s="159"/>
      <c r="Q13" s="158">
        <f t="shared" si="0"/>
        <v>0</v>
      </c>
      <c r="R13" s="138"/>
      <c r="S13" s="158">
        <f t="shared" si="0"/>
        <v>0</v>
      </c>
      <c r="T13" s="138"/>
      <c r="U13" s="138"/>
      <c r="V13" s="155">
        <f>V12</f>
        <v>24.729600000000001</v>
      </c>
      <c r="W13" s="155">
        <f t="shared" si="0"/>
        <v>123.64800000000001</v>
      </c>
      <c r="X13" s="138"/>
      <c r="Y13" s="155">
        <f t="shared" si="0"/>
        <v>0</v>
      </c>
      <c r="Z13" s="138"/>
      <c r="AA13" s="155">
        <f t="shared" si="0"/>
        <v>0</v>
      </c>
      <c r="AB13" s="138"/>
      <c r="AC13" s="138"/>
      <c r="AD13" s="155">
        <f>AD12</f>
        <v>123.64800000000001</v>
      </c>
      <c r="AE13" s="155">
        <f t="shared" si="0"/>
        <v>309.12</v>
      </c>
      <c r="AF13" s="138"/>
      <c r="AG13" s="155">
        <f t="shared" si="0"/>
        <v>0</v>
      </c>
      <c r="AH13" s="138"/>
      <c r="AI13" s="155">
        <f t="shared" si="0"/>
        <v>0</v>
      </c>
      <c r="AJ13" s="138"/>
      <c r="AK13" s="138"/>
      <c r="AL13" s="155">
        <f t="shared" si="0"/>
        <v>309.12</v>
      </c>
      <c r="AM13" s="155">
        <f t="shared" si="0"/>
        <v>309.12</v>
      </c>
      <c r="AN13" s="138"/>
      <c r="AO13" s="155">
        <f t="shared" si="0"/>
        <v>0</v>
      </c>
      <c r="AP13" s="138"/>
      <c r="AQ13" s="155">
        <f t="shared" si="0"/>
        <v>0</v>
      </c>
      <c r="AR13" s="138"/>
      <c r="AS13" s="138"/>
      <c r="AT13" s="155">
        <f t="shared" si="0"/>
        <v>309.12</v>
      </c>
      <c r="AU13" s="155">
        <f>AU12</f>
        <v>309.12</v>
      </c>
      <c r="AV13" s="138"/>
      <c r="AW13" s="158">
        <v>0</v>
      </c>
      <c r="AX13" s="138"/>
      <c r="AY13" s="158">
        <v>0</v>
      </c>
      <c r="AZ13" s="138"/>
      <c r="BA13" s="138"/>
      <c r="BB13" s="155">
        <f>BB12</f>
        <v>309.12</v>
      </c>
      <c r="BC13" s="155">
        <f>BC12</f>
        <v>123.64800000000001</v>
      </c>
      <c r="BD13" s="160"/>
      <c r="BE13" s="158">
        <v>0</v>
      </c>
      <c r="BF13" s="160"/>
      <c r="BG13" s="158">
        <v>0</v>
      </c>
      <c r="BH13" s="160"/>
      <c r="BI13" s="160"/>
      <c r="BJ13" s="161">
        <f>BJ12</f>
        <v>123.64800000000001</v>
      </c>
      <c r="BK13" s="162">
        <f>BK12</f>
        <v>37.0944</v>
      </c>
      <c r="BL13" s="160"/>
      <c r="BM13" s="158">
        <v>0</v>
      </c>
      <c r="BN13" s="160"/>
      <c r="BO13" s="158">
        <v>0</v>
      </c>
      <c r="BP13" s="160"/>
      <c r="BQ13" s="160"/>
      <c r="BR13" s="155">
        <f>BR12</f>
        <v>37.0944</v>
      </c>
      <c r="BS13" s="154"/>
      <c r="BT13" s="23"/>
    </row>
    <row r="14" spans="1:72" s="131" customFormat="1" ht="14.1" customHeight="1" x14ac:dyDescent="0.2">
      <c r="A14" s="43"/>
      <c r="B14" s="43"/>
      <c r="C14" s="133" t="s">
        <v>165</v>
      </c>
      <c r="D14" s="51"/>
      <c r="E14" s="51"/>
      <c r="F14" s="143"/>
      <c r="G14" s="135"/>
      <c r="H14" s="150"/>
      <c r="I14" s="150"/>
      <c r="J14" s="150"/>
      <c r="K14" s="151"/>
      <c r="L14" s="150"/>
      <c r="M14" s="150"/>
      <c r="N14" s="135"/>
      <c r="O14" s="135"/>
      <c r="P14" s="152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4"/>
      <c r="BT14" s="23"/>
    </row>
    <row r="15" spans="1:72" s="131" customFormat="1" ht="14.1" customHeight="1" x14ac:dyDescent="0.2">
      <c r="A15" s="55">
        <v>3111</v>
      </c>
      <c r="B15" s="55">
        <v>3111201</v>
      </c>
      <c r="C15" s="44" t="s">
        <v>164</v>
      </c>
      <c r="D15" s="240" t="str">
        <f>'Annex-V (a) '!D16</f>
        <v>PM</v>
      </c>
      <c r="E15" s="241">
        <f>'Annex-V (a) '!E16</f>
        <v>0.40478174603174599</v>
      </c>
      <c r="F15" s="143">
        <f>'Annex-V (a) '!F16</f>
        <v>504</v>
      </c>
      <c r="G15" s="135">
        <f>'Annex-V (a) '!G16</f>
        <v>204.01</v>
      </c>
      <c r="H15" s="150"/>
      <c r="I15" s="151">
        <f>'Annex-V (a) '!I16</f>
        <v>0</v>
      </c>
      <c r="J15" s="150"/>
      <c r="K15" s="151">
        <f>'Annex-V (a) '!K16</f>
        <v>0</v>
      </c>
      <c r="L15" s="150"/>
      <c r="M15" s="150"/>
      <c r="N15" s="135">
        <f>SUM(G15:K15)</f>
        <v>204.01</v>
      </c>
      <c r="O15" s="135">
        <f>G15*2%</f>
        <v>4.0801999999999996</v>
      </c>
      <c r="P15" s="152"/>
      <c r="Q15" s="151">
        <f>I15*2%</f>
        <v>0</v>
      </c>
      <c r="R15" s="135"/>
      <c r="S15" s="151">
        <f>K15*2%</f>
        <v>0</v>
      </c>
      <c r="T15" s="135"/>
      <c r="U15" s="135"/>
      <c r="V15" s="135">
        <f>SUM(O15:U15)</f>
        <v>4.0801999999999996</v>
      </c>
      <c r="W15" s="135">
        <f>G15*10%</f>
        <v>20.401</v>
      </c>
      <c r="X15" s="135"/>
      <c r="Y15" s="135">
        <f>I15*10%</f>
        <v>0</v>
      </c>
      <c r="Z15" s="135"/>
      <c r="AA15" s="135">
        <f>K15*10%</f>
        <v>0</v>
      </c>
      <c r="AB15" s="135"/>
      <c r="AC15" s="135"/>
      <c r="AD15" s="135">
        <f>SUM(W15:AC15)</f>
        <v>20.401</v>
      </c>
      <c r="AE15" s="135">
        <f>G15*25%</f>
        <v>51.002499999999998</v>
      </c>
      <c r="AF15" s="135"/>
      <c r="AG15" s="135">
        <f>I15*25%</f>
        <v>0</v>
      </c>
      <c r="AH15" s="135"/>
      <c r="AI15" s="135">
        <f>K15*25%</f>
        <v>0</v>
      </c>
      <c r="AJ15" s="135"/>
      <c r="AK15" s="135"/>
      <c r="AL15" s="135">
        <f>SUM(AE15:AK15)</f>
        <v>51.002499999999998</v>
      </c>
      <c r="AM15" s="135">
        <f>G15*25%</f>
        <v>51.002499999999998</v>
      </c>
      <c r="AN15" s="135"/>
      <c r="AO15" s="135">
        <f>I15*25%</f>
        <v>0</v>
      </c>
      <c r="AP15" s="135"/>
      <c r="AQ15" s="135">
        <f>K15*25%</f>
        <v>0</v>
      </c>
      <c r="AR15" s="135"/>
      <c r="AS15" s="135"/>
      <c r="AT15" s="135">
        <f>SUM(AM15:AS15)</f>
        <v>51.002499999999998</v>
      </c>
      <c r="AU15" s="135">
        <f>G15*25%</f>
        <v>51.002499999999998</v>
      </c>
      <c r="AV15" s="135"/>
      <c r="AW15" s="135">
        <f>I15*25%</f>
        <v>0</v>
      </c>
      <c r="AX15" s="135"/>
      <c r="AY15" s="135">
        <f>K15*25%</f>
        <v>0</v>
      </c>
      <c r="AZ15" s="135"/>
      <c r="BA15" s="135"/>
      <c r="BB15" s="135">
        <f>SUM(AU15:BA15)</f>
        <v>51.002499999999998</v>
      </c>
      <c r="BC15" s="135">
        <f>G15*10%</f>
        <v>20.401</v>
      </c>
      <c r="BD15" s="153"/>
      <c r="BE15" s="135">
        <f>I15*10%</f>
        <v>0</v>
      </c>
      <c r="BF15" s="153"/>
      <c r="BG15" s="135">
        <f>K15*10%</f>
        <v>0</v>
      </c>
      <c r="BH15" s="153"/>
      <c r="BI15" s="153"/>
      <c r="BJ15" s="151">
        <f>SUM(BC15:BI15)</f>
        <v>20.401</v>
      </c>
      <c r="BK15" s="151">
        <f>G15*3%</f>
        <v>6.1202999999999994</v>
      </c>
      <c r="BL15" s="153"/>
      <c r="BM15" s="135">
        <f>I15*3%</f>
        <v>0</v>
      </c>
      <c r="BN15" s="153"/>
      <c r="BO15" s="135">
        <f>K15*3%</f>
        <v>0</v>
      </c>
      <c r="BP15" s="153"/>
      <c r="BQ15" s="153"/>
      <c r="BR15" s="151">
        <f>SUM(BK15:BQ15)</f>
        <v>6.1202999999999994</v>
      </c>
      <c r="BS15" s="154"/>
      <c r="BT15" s="23"/>
    </row>
    <row r="16" spans="1:72" s="131" customFormat="1" ht="14.1" customHeight="1" x14ac:dyDescent="0.2">
      <c r="A16" s="43"/>
      <c r="C16" s="139" t="s">
        <v>148</v>
      </c>
      <c r="D16" s="140"/>
      <c r="E16" s="134"/>
      <c r="F16" s="146"/>
      <c r="G16" s="158">
        <f>G15</f>
        <v>204.01</v>
      </c>
      <c r="H16" s="150"/>
      <c r="I16" s="157">
        <f t="shared" ref="I16:AT16" si="1">I15</f>
        <v>0</v>
      </c>
      <c r="J16" s="150"/>
      <c r="K16" s="158">
        <f t="shared" si="1"/>
        <v>0</v>
      </c>
      <c r="L16" s="150"/>
      <c r="M16" s="150"/>
      <c r="N16" s="158">
        <f t="shared" si="1"/>
        <v>204.01</v>
      </c>
      <c r="O16" s="158">
        <f>O15</f>
        <v>4.0801999999999996</v>
      </c>
      <c r="P16" s="152"/>
      <c r="Q16" s="158">
        <f t="shared" si="1"/>
        <v>0</v>
      </c>
      <c r="R16" s="135"/>
      <c r="S16" s="158">
        <f t="shared" si="1"/>
        <v>0</v>
      </c>
      <c r="T16" s="135"/>
      <c r="U16" s="135"/>
      <c r="V16" s="135">
        <f t="shared" si="1"/>
        <v>4.0801999999999996</v>
      </c>
      <c r="W16" s="158">
        <f t="shared" si="1"/>
        <v>20.401</v>
      </c>
      <c r="X16" s="135"/>
      <c r="Y16" s="158">
        <f t="shared" si="1"/>
        <v>0</v>
      </c>
      <c r="Z16" s="135"/>
      <c r="AA16" s="158">
        <f t="shared" si="1"/>
        <v>0</v>
      </c>
      <c r="AB16" s="135"/>
      <c r="AC16" s="135"/>
      <c r="AD16" s="158">
        <f>AD15</f>
        <v>20.401</v>
      </c>
      <c r="AE16" s="158">
        <f t="shared" si="1"/>
        <v>51.002499999999998</v>
      </c>
      <c r="AF16" s="135"/>
      <c r="AG16" s="158">
        <f t="shared" si="1"/>
        <v>0</v>
      </c>
      <c r="AH16" s="135"/>
      <c r="AI16" s="158">
        <f t="shared" si="1"/>
        <v>0</v>
      </c>
      <c r="AJ16" s="135"/>
      <c r="AK16" s="135"/>
      <c r="AL16" s="158">
        <f t="shared" si="1"/>
        <v>51.002499999999998</v>
      </c>
      <c r="AM16" s="158">
        <f t="shared" si="1"/>
        <v>51.002499999999998</v>
      </c>
      <c r="AN16" s="135"/>
      <c r="AO16" s="158">
        <f t="shared" si="1"/>
        <v>0</v>
      </c>
      <c r="AP16" s="135"/>
      <c r="AQ16" s="158">
        <f t="shared" si="1"/>
        <v>0</v>
      </c>
      <c r="AR16" s="135"/>
      <c r="AS16" s="135"/>
      <c r="AT16" s="158">
        <f t="shared" si="1"/>
        <v>51.002499999999998</v>
      </c>
      <c r="AU16" s="158">
        <f t="shared" ref="AU16" si="2">AU15</f>
        <v>51.002499999999998</v>
      </c>
      <c r="AV16" s="135"/>
      <c r="AW16" s="158">
        <v>0</v>
      </c>
      <c r="AX16" s="135"/>
      <c r="AY16" s="158">
        <v>0</v>
      </c>
      <c r="AZ16" s="135"/>
      <c r="BA16" s="135"/>
      <c r="BB16" s="158">
        <f t="shared" ref="BB16:BC16" si="3">BB15</f>
        <v>51.002499999999998</v>
      </c>
      <c r="BC16" s="158">
        <f t="shared" si="3"/>
        <v>20.401</v>
      </c>
      <c r="BD16" s="163"/>
      <c r="BE16" s="158">
        <v>0</v>
      </c>
      <c r="BF16" s="163"/>
      <c r="BG16" s="158">
        <v>0</v>
      </c>
      <c r="BH16" s="163"/>
      <c r="BI16" s="163"/>
      <c r="BJ16" s="158">
        <f>BJ15</f>
        <v>20.401</v>
      </c>
      <c r="BK16" s="164">
        <f t="shared" ref="BK16" si="4">BK15</f>
        <v>6.1202999999999994</v>
      </c>
      <c r="BL16" s="163"/>
      <c r="BM16" s="158">
        <v>0</v>
      </c>
      <c r="BN16" s="163"/>
      <c r="BO16" s="158">
        <v>0</v>
      </c>
      <c r="BP16" s="163"/>
      <c r="BQ16" s="163"/>
      <c r="BR16" s="158">
        <f>BR15</f>
        <v>6.1202999999999994</v>
      </c>
      <c r="BS16" s="154"/>
      <c r="BT16" s="23"/>
    </row>
    <row r="17" spans="1:72" s="131" customFormat="1" ht="14.1" customHeight="1" x14ac:dyDescent="0.2">
      <c r="A17" s="43"/>
      <c r="B17" s="141"/>
      <c r="C17" s="142" t="s">
        <v>14</v>
      </c>
      <c r="D17" s="134"/>
      <c r="E17" s="134"/>
      <c r="F17" s="146"/>
      <c r="G17" s="150"/>
      <c r="H17" s="150"/>
      <c r="I17" s="150"/>
      <c r="J17" s="150"/>
      <c r="K17" s="150"/>
      <c r="L17" s="150"/>
      <c r="M17" s="150"/>
      <c r="N17" s="150"/>
      <c r="O17" s="165"/>
      <c r="P17" s="166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54"/>
      <c r="BT17" s="23"/>
    </row>
    <row r="18" spans="1:72" s="131" customFormat="1" ht="12.75" x14ac:dyDescent="0.2">
      <c r="A18" s="50">
        <v>3111</v>
      </c>
      <c r="B18" s="50">
        <v>3111301</v>
      </c>
      <c r="C18" s="121" t="s">
        <v>154</v>
      </c>
      <c r="D18" s="240" t="str">
        <f>'Annex-V (a) '!D19</f>
        <v>PM</v>
      </c>
      <c r="E18" s="241">
        <f>'Annex-V (a) '!E19</f>
        <v>5.7000000000000002E-2</v>
      </c>
      <c r="F18" s="143">
        <f>'Annex-V (a) '!F19</f>
        <v>420</v>
      </c>
      <c r="G18" s="135">
        <f>'Annex-V (a) '!G19</f>
        <v>23.94</v>
      </c>
      <c r="H18" s="150"/>
      <c r="I18" s="151">
        <f>'Annex-V (a) '!I19</f>
        <v>0</v>
      </c>
      <c r="J18" s="150"/>
      <c r="K18" s="151">
        <f>'Annex-V (a) '!K19</f>
        <v>0</v>
      </c>
      <c r="L18" s="135"/>
      <c r="M18" s="135"/>
      <c r="N18" s="135">
        <f>SUM(G18:K18)</f>
        <v>23.94</v>
      </c>
      <c r="O18" s="135">
        <f t="shared" ref="O18:O28" si="5">G18*2%</f>
        <v>0.47880000000000006</v>
      </c>
      <c r="P18" s="152"/>
      <c r="Q18" s="135">
        <f t="shared" ref="Q18:Q28" si="6">I18*2%</f>
        <v>0</v>
      </c>
      <c r="R18" s="135"/>
      <c r="S18" s="135">
        <f t="shared" ref="S18:S28" si="7">K18*2%</f>
        <v>0</v>
      </c>
      <c r="T18" s="135"/>
      <c r="U18" s="135"/>
      <c r="V18" s="135">
        <f>SUM(O18:U18)</f>
        <v>0.47880000000000006</v>
      </c>
      <c r="W18" s="135">
        <f t="shared" ref="W18:W28" si="8">G18*10%</f>
        <v>2.3940000000000001</v>
      </c>
      <c r="X18" s="135"/>
      <c r="Y18" s="135">
        <f t="shared" ref="Y18:Y28" si="9">I18*10%</f>
        <v>0</v>
      </c>
      <c r="Z18" s="135"/>
      <c r="AA18" s="135">
        <f t="shared" ref="AA18:AA28" si="10">K18*10%</f>
        <v>0</v>
      </c>
      <c r="AB18" s="135"/>
      <c r="AC18" s="135"/>
      <c r="AD18" s="135">
        <f>SUM(W18:AC18)</f>
        <v>2.3940000000000001</v>
      </c>
      <c r="AE18" s="135">
        <f t="shared" ref="AE18:AE28" si="11">G18*25%</f>
        <v>5.9850000000000003</v>
      </c>
      <c r="AF18" s="135"/>
      <c r="AG18" s="135">
        <f t="shared" ref="AG18:AG28" si="12">I18*25%</f>
        <v>0</v>
      </c>
      <c r="AH18" s="135"/>
      <c r="AI18" s="135">
        <f t="shared" ref="AI18:AI28" si="13">K18*25%</f>
        <v>0</v>
      </c>
      <c r="AJ18" s="135"/>
      <c r="AK18" s="135"/>
      <c r="AL18" s="135">
        <f t="shared" ref="AL18:AL28" si="14">SUM(AE18:AK18)</f>
        <v>5.9850000000000003</v>
      </c>
      <c r="AM18" s="135">
        <f t="shared" ref="AM18:AM28" si="15">G18*25%</f>
        <v>5.9850000000000003</v>
      </c>
      <c r="AN18" s="135"/>
      <c r="AO18" s="135">
        <f t="shared" ref="AO18:AO28" si="16">I18*25%</f>
        <v>0</v>
      </c>
      <c r="AP18" s="135"/>
      <c r="AQ18" s="135">
        <f t="shared" ref="AQ18:AQ28" si="17">K18*25%</f>
        <v>0</v>
      </c>
      <c r="AR18" s="135"/>
      <c r="AS18" s="135"/>
      <c r="AT18" s="135">
        <f>SUM(AM18:AS18)</f>
        <v>5.9850000000000003</v>
      </c>
      <c r="AU18" s="135">
        <f t="shared" ref="AU18:AU28" si="18">G18*25%</f>
        <v>5.9850000000000003</v>
      </c>
      <c r="AV18" s="135"/>
      <c r="AW18" s="135">
        <f t="shared" ref="AW18:AW28" si="19">I18*25%</f>
        <v>0</v>
      </c>
      <c r="AX18" s="135"/>
      <c r="AY18" s="135">
        <f t="shared" ref="AY18:AY28" si="20">K18*25%</f>
        <v>0</v>
      </c>
      <c r="AZ18" s="135"/>
      <c r="BA18" s="135"/>
      <c r="BB18" s="135">
        <f t="shared" ref="BB18:BB28" si="21">SUM(AU18:BA18)</f>
        <v>5.9850000000000003</v>
      </c>
      <c r="BC18" s="135">
        <f t="shared" ref="BC18:BC28" si="22">G18*10%</f>
        <v>2.3940000000000001</v>
      </c>
      <c r="BD18" s="151"/>
      <c r="BE18" s="135">
        <f t="shared" ref="BE18:BE28" si="23">I18*10%</f>
        <v>0</v>
      </c>
      <c r="BF18" s="151"/>
      <c r="BG18" s="135">
        <f t="shared" ref="BG18:BG28" si="24">K18*10%</f>
        <v>0</v>
      </c>
      <c r="BH18" s="151"/>
      <c r="BI18" s="151"/>
      <c r="BJ18" s="151">
        <f>SUM(BC18:BI18)</f>
        <v>2.3940000000000001</v>
      </c>
      <c r="BK18" s="151">
        <f t="shared" ref="BK18:BK28" si="25">G18*3%</f>
        <v>0.71820000000000006</v>
      </c>
      <c r="BL18" s="151"/>
      <c r="BM18" s="135">
        <f t="shared" ref="BM18:BM28" si="26">I18*3%</f>
        <v>0</v>
      </c>
      <c r="BN18" s="151"/>
      <c r="BO18" s="135">
        <f t="shared" ref="BO18:BO28" si="27">K18*3%</f>
        <v>0</v>
      </c>
      <c r="BP18" s="151"/>
      <c r="BQ18" s="151"/>
      <c r="BR18" s="151">
        <f>SUM(BK18:BQ18)</f>
        <v>0.71820000000000006</v>
      </c>
      <c r="BS18" s="154"/>
      <c r="BT18" s="23"/>
    </row>
    <row r="19" spans="1:72" s="131" customFormat="1" ht="14.1" customHeight="1" x14ac:dyDescent="0.2">
      <c r="A19" s="50">
        <v>3111</v>
      </c>
      <c r="B19" s="50">
        <v>3111302</v>
      </c>
      <c r="C19" s="121" t="s">
        <v>19</v>
      </c>
      <c r="D19" s="240" t="str">
        <f>'Annex-V (a) '!D20</f>
        <v>PM</v>
      </c>
      <c r="E19" s="241">
        <f>'Annex-V (a) '!E20</f>
        <v>3.0158730158730161E-3</v>
      </c>
      <c r="F19" s="143">
        <f>'Annex-V (a) '!F20</f>
        <v>504</v>
      </c>
      <c r="G19" s="135">
        <f>'Annex-V (a) '!G20</f>
        <v>1.52</v>
      </c>
      <c r="H19" s="150"/>
      <c r="I19" s="151">
        <f>'Annex-V (a) '!I20</f>
        <v>0</v>
      </c>
      <c r="J19" s="150"/>
      <c r="K19" s="151">
        <f>'Annex-V (a) '!K20</f>
        <v>0</v>
      </c>
      <c r="L19" s="135"/>
      <c r="M19" s="135"/>
      <c r="N19" s="135">
        <f t="shared" ref="N19:N28" si="28">SUM(G19:K19)</f>
        <v>1.52</v>
      </c>
      <c r="O19" s="135">
        <f t="shared" si="5"/>
        <v>3.04E-2</v>
      </c>
      <c r="P19" s="152"/>
      <c r="Q19" s="135">
        <f t="shared" si="6"/>
        <v>0</v>
      </c>
      <c r="R19" s="135"/>
      <c r="S19" s="135">
        <f t="shared" si="7"/>
        <v>0</v>
      </c>
      <c r="T19" s="135"/>
      <c r="U19" s="135"/>
      <c r="V19" s="135">
        <f t="shared" ref="V19:V28" si="29">SUM(O19:U19)</f>
        <v>3.04E-2</v>
      </c>
      <c r="W19" s="135">
        <f t="shared" si="8"/>
        <v>0.15200000000000002</v>
      </c>
      <c r="X19" s="135"/>
      <c r="Y19" s="135">
        <f t="shared" si="9"/>
        <v>0</v>
      </c>
      <c r="Z19" s="135"/>
      <c r="AA19" s="135">
        <f t="shared" si="10"/>
        <v>0</v>
      </c>
      <c r="AB19" s="135"/>
      <c r="AC19" s="135"/>
      <c r="AD19" s="135">
        <f t="shared" ref="AD19:AD28" si="30">SUM(W19:AC19)</f>
        <v>0.15200000000000002</v>
      </c>
      <c r="AE19" s="135">
        <f t="shared" si="11"/>
        <v>0.38</v>
      </c>
      <c r="AF19" s="135"/>
      <c r="AG19" s="135">
        <f t="shared" si="12"/>
        <v>0</v>
      </c>
      <c r="AH19" s="135"/>
      <c r="AI19" s="135">
        <f t="shared" si="13"/>
        <v>0</v>
      </c>
      <c r="AJ19" s="135"/>
      <c r="AK19" s="135"/>
      <c r="AL19" s="135">
        <f t="shared" si="14"/>
        <v>0.38</v>
      </c>
      <c r="AM19" s="135">
        <f t="shared" si="15"/>
        <v>0.38</v>
      </c>
      <c r="AN19" s="135"/>
      <c r="AO19" s="135">
        <f t="shared" si="16"/>
        <v>0</v>
      </c>
      <c r="AP19" s="135"/>
      <c r="AQ19" s="135">
        <f t="shared" si="17"/>
        <v>0</v>
      </c>
      <c r="AR19" s="135"/>
      <c r="AS19" s="135"/>
      <c r="AT19" s="135">
        <f t="shared" ref="AT19:AT28" si="31">SUM(AM19:AS19)</f>
        <v>0.38</v>
      </c>
      <c r="AU19" s="135">
        <f t="shared" si="18"/>
        <v>0.38</v>
      </c>
      <c r="AV19" s="135"/>
      <c r="AW19" s="135">
        <f t="shared" si="19"/>
        <v>0</v>
      </c>
      <c r="AX19" s="135"/>
      <c r="AY19" s="135">
        <f t="shared" si="20"/>
        <v>0</v>
      </c>
      <c r="AZ19" s="135"/>
      <c r="BA19" s="135"/>
      <c r="BB19" s="135">
        <f t="shared" si="21"/>
        <v>0.38</v>
      </c>
      <c r="BC19" s="135">
        <f t="shared" si="22"/>
        <v>0.15200000000000002</v>
      </c>
      <c r="BD19" s="151"/>
      <c r="BE19" s="135">
        <f t="shared" si="23"/>
        <v>0</v>
      </c>
      <c r="BF19" s="151"/>
      <c r="BG19" s="135">
        <f t="shared" si="24"/>
        <v>0</v>
      </c>
      <c r="BH19" s="151"/>
      <c r="BI19" s="151"/>
      <c r="BJ19" s="151">
        <f t="shared" ref="BJ19:BJ93" si="32">SUM(BC19:BI19)</f>
        <v>0.15200000000000002</v>
      </c>
      <c r="BK19" s="151">
        <f t="shared" si="25"/>
        <v>4.5600000000000002E-2</v>
      </c>
      <c r="BL19" s="151"/>
      <c r="BM19" s="135">
        <f t="shared" si="26"/>
        <v>0</v>
      </c>
      <c r="BN19" s="151"/>
      <c r="BO19" s="135">
        <f t="shared" si="27"/>
        <v>0</v>
      </c>
      <c r="BP19" s="151"/>
      <c r="BQ19" s="151"/>
      <c r="BR19" s="151">
        <f t="shared" ref="BR19:BR28" si="33">SUM(BK19:BQ19)</f>
        <v>4.5600000000000002E-2</v>
      </c>
      <c r="BS19" s="154"/>
      <c r="BT19" s="23"/>
    </row>
    <row r="20" spans="1:72" s="131" customFormat="1" ht="14.1" customHeight="1" x14ac:dyDescent="0.2">
      <c r="A20" s="50">
        <v>3111</v>
      </c>
      <c r="B20" s="50">
        <v>3111306</v>
      </c>
      <c r="C20" s="121" t="s">
        <v>20</v>
      </c>
      <c r="D20" s="240" t="str">
        <f>'Annex-V (a) '!D21</f>
        <v>PM</v>
      </c>
      <c r="E20" s="241">
        <f>'Annex-V (a) '!E21</f>
        <v>8.2758620689655175E-3</v>
      </c>
      <c r="F20" s="143">
        <f>'Annex-V (a) '!F21</f>
        <v>2436</v>
      </c>
      <c r="G20" s="135">
        <f>'Annex-V (a) '!G21</f>
        <v>20.16</v>
      </c>
      <c r="H20" s="150"/>
      <c r="I20" s="151">
        <f>'Annex-V (a) '!I21</f>
        <v>0</v>
      </c>
      <c r="J20" s="150"/>
      <c r="K20" s="151">
        <f>'Annex-V (a) '!K21</f>
        <v>0</v>
      </c>
      <c r="L20" s="135"/>
      <c r="M20" s="135"/>
      <c r="N20" s="135">
        <f t="shared" si="28"/>
        <v>20.16</v>
      </c>
      <c r="O20" s="135">
        <f t="shared" si="5"/>
        <v>0.4032</v>
      </c>
      <c r="P20" s="152"/>
      <c r="Q20" s="135">
        <f t="shared" si="6"/>
        <v>0</v>
      </c>
      <c r="R20" s="135"/>
      <c r="S20" s="135">
        <f t="shared" si="7"/>
        <v>0</v>
      </c>
      <c r="T20" s="135"/>
      <c r="U20" s="135"/>
      <c r="V20" s="135">
        <f t="shared" si="29"/>
        <v>0.4032</v>
      </c>
      <c r="W20" s="135">
        <f t="shared" si="8"/>
        <v>2.016</v>
      </c>
      <c r="X20" s="135"/>
      <c r="Y20" s="135">
        <f t="shared" si="9"/>
        <v>0</v>
      </c>
      <c r="Z20" s="135"/>
      <c r="AA20" s="135">
        <f t="shared" si="10"/>
        <v>0</v>
      </c>
      <c r="AB20" s="135"/>
      <c r="AC20" s="135"/>
      <c r="AD20" s="135">
        <f t="shared" si="30"/>
        <v>2.016</v>
      </c>
      <c r="AE20" s="135">
        <f t="shared" si="11"/>
        <v>5.04</v>
      </c>
      <c r="AF20" s="135"/>
      <c r="AG20" s="135">
        <f t="shared" si="12"/>
        <v>0</v>
      </c>
      <c r="AH20" s="135"/>
      <c r="AI20" s="135">
        <f t="shared" si="13"/>
        <v>0</v>
      </c>
      <c r="AJ20" s="135"/>
      <c r="AK20" s="135"/>
      <c r="AL20" s="135">
        <f t="shared" si="14"/>
        <v>5.04</v>
      </c>
      <c r="AM20" s="135">
        <f t="shared" si="15"/>
        <v>5.04</v>
      </c>
      <c r="AN20" s="135"/>
      <c r="AO20" s="135">
        <f t="shared" si="16"/>
        <v>0</v>
      </c>
      <c r="AP20" s="135"/>
      <c r="AQ20" s="135">
        <f t="shared" si="17"/>
        <v>0</v>
      </c>
      <c r="AR20" s="135"/>
      <c r="AS20" s="135"/>
      <c r="AT20" s="135">
        <f t="shared" si="31"/>
        <v>5.04</v>
      </c>
      <c r="AU20" s="135">
        <f t="shared" si="18"/>
        <v>5.04</v>
      </c>
      <c r="AV20" s="135"/>
      <c r="AW20" s="135">
        <f t="shared" si="19"/>
        <v>0</v>
      </c>
      <c r="AX20" s="135"/>
      <c r="AY20" s="135">
        <f t="shared" si="20"/>
        <v>0</v>
      </c>
      <c r="AZ20" s="135"/>
      <c r="BA20" s="135"/>
      <c r="BB20" s="135">
        <f t="shared" si="21"/>
        <v>5.04</v>
      </c>
      <c r="BC20" s="135">
        <f t="shared" si="22"/>
        <v>2.016</v>
      </c>
      <c r="BD20" s="151"/>
      <c r="BE20" s="135">
        <f t="shared" si="23"/>
        <v>0</v>
      </c>
      <c r="BF20" s="151"/>
      <c r="BG20" s="135">
        <f t="shared" si="24"/>
        <v>0</v>
      </c>
      <c r="BH20" s="151"/>
      <c r="BI20" s="151"/>
      <c r="BJ20" s="151">
        <f t="shared" si="32"/>
        <v>2.016</v>
      </c>
      <c r="BK20" s="151">
        <f t="shared" si="25"/>
        <v>0.6048</v>
      </c>
      <c r="BL20" s="151"/>
      <c r="BM20" s="135">
        <f t="shared" si="26"/>
        <v>0</v>
      </c>
      <c r="BN20" s="151"/>
      <c r="BO20" s="135">
        <f t="shared" si="27"/>
        <v>0</v>
      </c>
      <c r="BP20" s="151"/>
      <c r="BQ20" s="151"/>
      <c r="BR20" s="151">
        <f t="shared" si="33"/>
        <v>0.6048</v>
      </c>
      <c r="BS20" s="154"/>
      <c r="BT20" s="23"/>
    </row>
    <row r="21" spans="1:72" s="131" customFormat="1" ht="14.1" customHeight="1" x14ac:dyDescent="0.2">
      <c r="A21" s="50">
        <v>3111</v>
      </c>
      <c r="B21" s="50">
        <v>3111310</v>
      </c>
      <c r="C21" s="121" t="s">
        <v>155</v>
      </c>
      <c r="D21" s="240" t="str">
        <f>'Annex-V (a) '!D22</f>
        <v>PM</v>
      </c>
      <c r="E21" s="241">
        <f>'Annex-V (a) '!E22</f>
        <v>0.3507142857142857</v>
      </c>
      <c r="F21" s="143">
        <f>'Annex-V (a) '!F22</f>
        <v>2436</v>
      </c>
      <c r="G21" s="135">
        <f>'Annex-V (a) '!G22</f>
        <v>854.34</v>
      </c>
      <c r="H21" s="150"/>
      <c r="I21" s="151">
        <f>'Annex-V (a) '!I22</f>
        <v>0</v>
      </c>
      <c r="J21" s="150"/>
      <c r="K21" s="151">
        <f>'Annex-V (a) '!K22</f>
        <v>0</v>
      </c>
      <c r="L21" s="135"/>
      <c r="M21" s="135"/>
      <c r="N21" s="135">
        <f t="shared" si="28"/>
        <v>854.34</v>
      </c>
      <c r="O21" s="135">
        <f t="shared" si="5"/>
        <v>17.0868</v>
      </c>
      <c r="P21" s="152"/>
      <c r="Q21" s="135">
        <f t="shared" si="6"/>
        <v>0</v>
      </c>
      <c r="R21" s="135"/>
      <c r="S21" s="135">
        <f t="shared" si="7"/>
        <v>0</v>
      </c>
      <c r="T21" s="135"/>
      <c r="U21" s="135"/>
      <c r="V21" s="135">
        <f t="shared" ref="V21" si="34">SUM(O21:U21)</f>
        <v>17.0868</v>
      </c>
      <c r="W21" s="135">
        <f t="shared" si="8"/>
        <v>85.434000000000012</v>
      </c>
      <c r="X21" s="135"/>
      <c r="Y21" s="135">
        <f t="shared" si="9"/>
        <v>0</v>
      </c>
      <c r="Z21" s="135"/>
      <c r="AA21" s="135">
        <f t="shared" si="10"/>
        <v>0</v>
      </c>
      <c r="AB21" s="135"/>
      <c r="AC21" s="135"/>
      <c r="AD21" s="135">
        <f t="shared" ref="AD21" si="35">SUM(W21:AC21)</f>
        <v>85.434000000000012</v>
      </c>
      <c r="AE21" s="135">
        <f t="shared" si="11"/>
        <v>213.58500000000001</v>
      </c>
      <c r="AF21" s="135"/>
      <c r="AG21" s="135">
        <f t="shared" si="12"/>
        <v>0</v>
      </c>
      <c r="AH21" s="135"/>
      <c r="AI21" s="135">
        <f t="shared" si="13"/>
        <v>0</v>
      </c>
      <c r="AJ21" s="135"/>
      <c r="AK21" s="135"/>
      <c r="AL21" s="135">
        <f t="shared" ref="AL21" si="36">SUM(AE21:AK21)</f>
        <v>213.58500000000001</v>
      </c>
      <c r="AM21" s="135">
        <f t="shared" si="15"/>
        <v>213.58500000000001</v>
      </c>
      <c r="AN21" s="135"/>
      <c r="AO21" s="135">
        <f t="shared" si="16"/>
        <v>0</v>
      </c>
      <c r="AP21" s="135"/>
      <c r="AQ21" s="135">
        <f t="shared" si="17"/>
        <v>0</v>
      </c>
      <c r="AR21" s="135"/>
      <c r="AS21" s="135"/>
      <c r="AT21" s="135">
        <f t="shared" ref="AT21" si="37">SUM(AM21:AS21)</f>
        <v>213.58500000000001</v>
      </c>
      <c r="AU21" s="135">
        <f t="shared" si="18"/>
        <v>213.58500000000001</v>
      </c>
      <c r="AV21" s="135"/>
      <c r="AW21" s="135">
        <f t="shared" si="19"/>
        <v>0</v>
      </c>
      <c r="AX21" s="135"/>
      <c r="AY21" s="135">
        <f t="shared" si="20"/>
        <v>0</v>
      </c>
      <c r="AZ21" s="135"/>
      <c r="BA21" s="135"/>
      <c r="BB21" s="135">
        <f t="shared" ref="BB21" si="38">SUM(AU21:BA21)</f>
        <v>213.58500000000001</v>
      </c>
      <c r="BC21" s="135">
        <f t="shared" si="22"/>
        <v>85.434000000000012</v>
      </c>
      <c r="BD21" s="151"/>
      <c r="BE21" s="135">
        <f t="shared" si="23"/>
        <v>0</v>
      </c>
      <c r="BF21" s="151"/>
      <c r="BG21" s="135">
        <f t="shared" si="24"/>
        <v>0</v>
      </c>
      <c r="BH21" s="151"/>
      <c r="BI21" s="151"/>
      <c r="BJ21" s="151">
        <f t="shared" ref="BJ21" si="39">SUM(BC21:BI21)</f>
        <v>85.434000000000012</v>
      </c>
      <c r="BK21" s="151">
        <f t="shared" si="25"/>
        <v>25.630199999999999</v>
      </c>
      <c r="BL21" s="151"/>
      <c r="BM21" s="135">
        <f t="shared" si="26"/>
        <v>0</v>
      </c>
      <c r="BN21" s="151"/>
      <c r="BO21" s="135">
        <f t="shared" si="27"/>
        <v>0</v>
      </c>
      <c r="BP21" s="151"/>
      <c r="BQ21" s="151"/>
      <c r="BR21" s="151">
        <f t="shared" ref="BR21" si="40">SUM(BK21:BQ21)</f>
        <v>25.630199999999999</v>
      </c>
      <c r="BS21" s="154"/>
      <c r="BT21" s="23"/>
    </row>
    <row r="22" spans="1:72" s="131" customFormat="1" ht="14.1" customHeight="1" x14ac:dyDescent="0.2">
      <c r="A22" s="300">
        <v>3111</v>
      </c>
      <c r="B22" s="300">
        <v>3111311</v>
      </c>
      <c r="C22" s="301" t="s">
        <v>17</v>
      </c>
      <c r="D22" s="240" t="str">
        <f>'Annex-V (a) '!D23</f>
        <v>PM</v>
      </c>
      <c r="E22" s="241">
        <f>'Annex-V (a) '!E23</f>
        <v>1.4999999999999999E-2</v>
      </c>
      <c r="F22" s="143">
        <f>'Annex-V (a) '!F23</f>
        <v>2436</v>
      </c>
      <c r="G22" s="135">
        <f>'Annex-V (a) '!G23</f>
        <v>36.54</v>
      </c>
      <c r="H22" s="150"/>
      <c r="I22" s="151">
        <f>'Annex-V (a) '!I23</f>
        <v>0</v>
      </c>
      <c r="J22" s="150"/>
      <c r="K22" s="151">
        <f>'Annex-V (a) '!K23</f>
        <v>0</v>
      </c>
      <c r="L22" s="135"/>
      <c r="M22" s="135"/>
      <c r="N22" s="135">
        <f t="shared" si="28"/>
        <v>36.54</v>
      </c>
      <c r="O22" s="135">
        <f t="shared" si="5"/>
        <v>0.73080000000000001</v>
      </c>
      <c r="P22" s="152"/>
      <c r="Q22" s="135">
        <f t="shared" si="6"/>
        <v>0</v>
      </c>
      <c r="R22" s="135"/>
      <c r="S22" s="135">
        <f t="shared" si="7"/>
        <v>0</v>
      </c>
      <c r="T22" s="135"/>
      <c r="U22" s="135"/>
      <c r="V22" s="135">
        <f t="shared" si="29"/>
        <v>0.73080000000000001</v>
      </c>
      <c r="W22" s="135">
        <f t="shared" si="8"/>
        <v>3.6539999999999999</v>
      </c>
      <c r="X22" s="135"/>
      <c r="Y22" s="135">
        <f t="shared" si="9"/>
        <v>0</v>
      </c>
      <c r="Z22" s="135"/>
      <c r="AA22" s="135">
        <f t="shared" si="10"/>
        <v>0</v>
      </c>
      <c r="AB22" s="135"/>
      <c r="AC22" s="135"/>
      <c r="AD22" s="135">
        <f t="shared" si="30"/>
        <v>3.6539999999999999</v>
      </c>
      <c r="AE22" s="135">
        <f t="shared" si="11"/>
        <v>9.1349999999999998</v>
      </c>
      <c r="AF22" s="135"/>
      <c r="AG22" s="135">
        <f t="shared" si="12"/>
        <v>0</v>
      </c>
      <c r="AH22" s="135"/>
      <c r="AI22" s="135">
        <f t="shared" si="13"/>
        <v>0</v>
      </c>
      <c r="AJ22" s="135"/>
      <c r="AK22" s="135"/>
      <c r="AL22" s="135">
        <f t="shared" si="14"/>
        <v>9.1349999999999998</v>
      </c>
      <c r="AM22" s="135">
        <f t="shared" si="15"/>
        <v>9.1349999999999998</v>
      </c>
      <c r="AN22" s="135"/>
      <c r="AO22" s="135">
        <f t="shared" si="16"/>
        <v>0</v>
      </c>
      <c r="AP22" s="135"/>
      <c r="AQ22" s="135">
        <f t="shared" si="17"/>
        <v>0</v>
      </c>
      <c r="AR22" s="135"/>
      <c r="AS22" s="135"/>
      <c r="AT22" s="135">
        <f t="shared" si="31"/>
        <v>9.1349999999999998</v>
      </c>
      <c r="AU22" s="135">
        <f t="shared" si="18"/>
        <v>9.1349999999999998</v>
      </c>
      <c r="AV22" s="135"/>
      <c r="AW22" s="135">
        <f t="shared" si="19"/>
        <v>0</v>
      </c>
      <c r="AX22" s="135"/>
      <c r="AY22" s="135">
        <f t="shared" si="20"/>
        <v>0</v>
      </c>
      <c r="AZ22" s="135"/>
      <c r="BA22" s="135"/>
      <c r="BB22" s="135">
        <f t="shared" si="21"/>
        <v>9.1349999999999998</v>
      </c>
      <c r="BC22" s="135">
        <f t="shared" si="22"/>
        <v>3.6539999999999999</v>
      </c>
      <c r="BD22" s="151"/>
      <c r="BE22" s="135">
        <f t="shared" si="23"/>
        <v>0</v>
      </c>
      <c r="BF22" s="151"/>
      <c r="BG22" s="135">
        <f t="shared" si="24"/>
        <v>0</v>
      </c>
      <c r="BH22" s="151"/>
      <c r="BI22" s="151"/>
      <c r="BJ22" s="151">
        <f t="shared" si="32"/>
        <v>3.6539999999999999</v>
      </c>
      <c r="BK22" s="151">
        <f t="shared" si="25"/>
        <v>1.0961999999999998</v>
      </c>
      <c r="BL22" s="151"/>
      <c r="BM22" s="135">
        <f t="shared" si="26"/>
        <v>0</v>
      </c>
      <c r="BN22" s="151"/>
      <c r="BO22" s="135">
        <f t="shared" si="27"/>
        <v>0</v>
      </c>
      <c r="BP22" s="151"/>
      <c r="BQ22" s="151"/>
      <c r="BR22" s="151">
        <f t="shared" si="33"/>
        <v>1.0961999999999998</v>
      </c>
      <c r="BS22" s="154"/>
      <c r="BT22" s="23"/>
    </row>
    <row r="23" spans="1:72" s="131" customFormat="1" ht="14.1" customHeight="1" x14ac:dyDescent="0.2">
      <c r="A23" s="300">
        <v>3111</v>
      </c>
      <c r="B23" s="300">
        <v>3111312</v>
      </c>
      <c r="C23" s="301" t="s">
        <v>167</v>
      </c>
      <c r="D23" s="240" t="str">
        <f>'Annex-V (a) '!D24</f>
        <v>PM</v>
      </c>
      <c r="E23" s="241">
        <f>'Annex-V (a) '!E24</f>
        <v>1.6E-2</v>
      </c>
      <c r="F23" s="143">
        <f>'Annex-V (a) '!F24</f>
        <v>420</v>
      </c>
      <c r="G23" s="135">
        <f>'Annex-V (a) '!G24</f>
        <v>6.72</v>
      </c>
      <c r="H23" s="150"/>
      <c r="I23" s="151">
        <f>'Annex-V (a) '!I24</f>
        <v>0</v>
      </c>
      <c r="J23" s="150"/>
      <c r="K23" s="151">
        <f>'Annex-V (a) '!K24</f>
        <v>0</v>
      </c>
      <c r="L23" s="135"/>
      <c r="M23" s="135"/>
      <c r="N23" s="135">
        <f t="shared" si="28"/>
        <v>6.72</v>
      </c>
      <c r="O23" s="135">
        <f t="shared" si="5"/>
        <v>0.13439999999999999</v>
      </c>
      <c r="P23" s="152"/>
      <c r="Q23" s="135">
        <f t="shared" si="6"/>
        <v>0</v>
      </c>
      <c r="R23" s="135"/>
      <c r="S23" s="135">
        <f t="shared" si="7"/>
        <v>0</v>
      </c>
      <c r="T23" s="135"/>
      <c r="U23" s="135"/>
      <c r="V23" s="135">
        <f t="shared" ref="V23" si="41">SUM(O23:U23)</f>
        <v>0.13439999999999999</v>
      </c>
      <c r="W23" s="135">
        <f t="shared" si="8"/>
        <v>0.67200000000000004</v>
      </c>
      <c r="X23" s="135"/>
      <c r="Y23" s="135">
        <f t="shared" si="9"/>
        <v>0</v>
      </c>
      <c r="Z23" s="135"/>
      <c r="AA23" s="135">
        <f t="shared" si="10"/>
        <v>0</v>
      </c>
      <c r="AB23" s="135"/>
      <c r="AC23" s="135"/>
      <c r="AD23" s="135">
        <f t="shared" ref="AD23:AD24" si="42">SUM(W23:AC23)</f>
        <v>0.67200000000000004</v>
      </c>
      <c r="AE23" s="135">
        <f t="shared" si="11"/>
        <v>1.68</v>
      </c>
      <c r="AF23" s="135"/>
      <c r="AG23" s="135">
        <f t="shared" si="12"/>
        <v>0</v>
      </c>
      <c r="AH23" s="135"/>
      <c r="AI23" s="135">
        <f t="shared" si="13"/>
        <v>0</v>
      </c>
      <c r="AJ23" s="135"/>
      <c r="AK23" s="135"/>
      <c r="AL23" s="135">
        <f t="shared" ref="AL23:AL24" si="43">SUM(AE23:AK23)</f>
        <v>1.68</v>
      </c>
      <c r="AM23" s="135">
        <f t="shared" si="15"/>
        <v>1.68</v>
      </c>
      <c r="AN23" s="135"/>
      <c r="AO23" s="135">
        <f t="shared" si="16"/>
        <v>0</v>
      </c>
      <c r="AP23" s="135"/>
      <c r="AQ23" s="135">
        <f t="shared" si="17"/>
        <v>0</v>
      </c>
      <c r="AR23" s="135"/>
      <c r="AS23" s="135"/>
      <c r="AT23" s="135">
        <f t="shared" si="31"/>
        <v>1.68</v>
      </c>
      <c r="AU23" s="135">
        <f t="shared" si="18"/>
        <v>1.68</v>
      </c>
      <c r="AV23" s="135"/>
      <c r="AW23" s="135">
        <f t="shared" si="19"/>
        <v>0</v>
      </c>
      <c r="AX23" s="135"/>
      <c r="AY23" s="135">
        <f t="shared" si="20"/>
        <v>0</v>
      </c>
      <c r="AZ23" s="135"/>
      <c r="BA23" s="135"/>
      <c r="BB23" s="135">
        <f t="shared" ref="BB23" si="44">SUM(AU23:BA23)</f>
        <v>1.68</v>
      </c>
      <c r="BC23" s="135">
        <f t="shared" si="22"/>
        <v>0.67200000000000004</v>
      </c>
      <c r="BD23" s="151"/>
      <c r="BE23" s="135">
        <f t="shared" si="23"/>
        <v>0</v>
      </c>
      <c r="BF23" s="151"/>
      <c r="BG23" s="135">
        <f t="shared" si="24"/>
        <v>0</v>
      </c>
      <c r="BH23" s="151"/>
      <c r="BI23" s="151"/>
      <c r="BJ23" s="151">
        <f t="shared" si="32"/>
        <v>0.67200000000000004</v>
      </c>
      <c r="BK23" s="151">
        <f t="shared" si="25"/>
        <v>0.20159999999999997</v>
      </c>
      <c r="BL23" s="151"/>
      <c r="BM23" s="135">
        <f t="shared" si="26"/>
        <v>0</v>
      </c>
      <c r="BN23" s="151"/>
      <c r="BO23" s="135">
        <f t="shared" si="27"/>
        <v>0</v>
      </c>
      <c r="BP23" s="151"/>
      <c r="BQ23" s="151"/>
      <c r="BR23" s="151">
        <f t="shared" si="33"/>
        <v>0.20159999999999997</v>
      </c>
      <c r="BS23" s="154"/>
      <c r="BT23" s="23"/>
    </row>
    <row r="24" spans="1:72" s="131" customFormat="1" ht="14.1" customHeight="1" x14ac:dyDescent="0.2">
      <c r="A24" s="300">
        <v>3111</v>
      </c>
      <c r="B24" s="300">
        <v>3111314</v>
      </c>
      <c r="C24" s="301" t="s">
        <v>18</v>
      </c>
      <c r="D24" s="240" t="str">
        <f>'Annex-V (a) '!D25</f>
        <v>PM</v>
      </c>
      <c r="E24" s="241">
        <f>'Annex-V (a) '!E25</f>
        <v>3.0158730158730161E-3</v>
      </c>
      <c r="F24" s="143">
        <f>'Annex-V (a) '!F25</f>
        <v>504</v>
      </c>
      <c r="G24" s="135">
        <f>'Annex-V (a) '!G25</f>
        <v>1.52</v>
      </c>
      <c r="H24" s="150"/>
      <c r="I24" s="151">
        <f>'Annex-V (a) '!I25</f>
        <v>0</v>
      </c>
      <c r="J24" s="150"/>
      <c r="K24" s="151">
        <f>'Annex-V (a) '!K25</f>
        <v>0</v>
      </c>
      <c r="L24" s="135"/>
      <c r="M24" s="135"/>
      <c r="N24" s="135">
        <f t="shared" si="28"/>
        <v>1.52</v>
      </c>
      <c r="O24" s="135">
        <f t="shared" si="5"/>
        <v>3.04E-2</v>
      </c>
      <c r="P24" s="152"/>
      <c r="Q24" s="135">
        <f t="shared" si="6"/>
        <v>0</v>
      </c>
      <c r="R24" s="135"/>
      <c r="S24" s="135">
        <f t="shared" si="7"/>
        <v>0</v>
      </c>
      <c r="T24" s="135"/>
      <c r="U24" s="135"/>
      <c r="V24" s="135">
        <f>SUM(O24:U24)</f>
        <v>3.04E-2</v>
      </c>
      <c r="W24" s="135">
        <f t="shared" si="8"/>
        <v>0.15200000000000002</v>
      </c>
      <c r="X24" s="135"/>
      <c r="Y24" s="135">
        <f t="shared" si="9"/>
        <v>0</v>
      </c>
      <c r="Z24" s="135"/>
      <c r="AA24" s="135">
        <f t="shared" si="10"/>
        <v>0</v>
      </c>
      <c r="AB24" s="135"/>
      <c r="AC24" s="135"/>
      <c r="AD24" s="135">
        <f t="shared" si="42"/>
        <v>0.15200000000000002</v>
      </c>
      <c r="AE24" s="135">
        <f t="shared" si="11"/>
        <v>0.38</v>
      </c>
      <c r="AF24" s="135"/>
      <c r="AG24" s="135">
        <f t="shared" si="12"/>
        <v>0</v>
      </c>
      <c r="AH24" s="135"/>
      <c r="AI24" s="135">
        <f t="shared" si="13"/>
        <v>0</v>
      </c>
      <c r="AJ24" s="135"/>
      <c r="AK24" s="135"/>
      <c r="AL24" s="135">
        <f t="shared" si="43"/>
        <v>0.38</v>
      </c>
      <c r="AM24" s="135">
        <f t="shared" si="15"/>
        <v>0.38</v>
      </c>
      <c r="AN24" s="135"/>
      <c r="AO24" s="135">
        <f t="shared" si="16"/>
        <v>0</v>
      </c>
      <c r="AP24" s="135"/>
      <c r="AQ24" s="135">
        <f t="shared" si="17"/>
        <v>0</v>
      </c>
      <c r="AR24" s="135"/>
      <c r="AS24" s="135"/>
      <c r="AT24" s="135">
        <f t="shared" si="31"/>
        <v>0.38</v>
      </c>
      <c r="AU24" s="135">
        <f t="shared" si="18"/>
        <v>0.38</v>
      </c>
      <c r="AV24" s="135"/>
      <c r="AW24" s="135">
        <f t="shared" si="19"/>
        <v>0</v>
      </c>
      <c r="AX24" s="135"/>
      <c r="AY24" s="135">
        <f t="shared" si="20"/>
        <v>0</v>
      </c>
      <c r="AZ24" s="135"/>
      <c r="BA24" s="135"/>
      <c r="BB24" s="135">
        <f t="shared" si="21"/>
        <v>0.38</v>
      </c>
      <c r="BC24" s="135">
        <f t="shared" si="22"/>
        <v>0.15200000000000002</v>
      </c>
      <c r="BD24" s="151"/>
      <c r="BE24" s="135">
        <f t="shared" si="23"/>
        <v>0</v>
      </c>
      <c r="BF24" s="151"/>
      <c r="BG24" s="135">
        <f t="shared" si="24"/>
        <v>0</v>
      </c>
      <c r="BH24" s="151"/>
      <c r="BI24" s="151"/>
      <c r="BJ24" s="151">
        <f t="shared" si="32"/>
        <v>0.15200000000000002</v>
      </c>
      <c r="BK24" s="151">
        <f t="shared" si="25"/>
        <v>4.5600000000000002E-2</v>
      </c>
      <c r="BL24" s="151"/>
      <c r="BM24" s="135">
        <f t="shared" si="26"/>
        <v>0</v>
      </c>
      <c r="BN24" s="151"/>
      <c r="BO24" s="135">
        <f t="shared" si="27"/>
        <v>0</v>
      </c>
      <c r="BP24" s="151"/>
      <c r="BQ24" s="151"/>
      <c r="BR24" s="151">
        <f t="shared" si="33"/>
        <v>4.5600000000000002E-2</v>
      </c>
      <c r="BS24" s="154"/>
      <c r="BT24" s="23"/>
    </row>
    <row r="25" spans="1:72" s="131" customFormat="1" ht="14.1" customHeight="1" x14ac:dyDescent="0.2">
      <c r="A25" s="300">
        <v>3111</v>
      </c>
      <c r="B25" s="300">
        <v>3111325</v>
      </c>
      <c r="C25" s="301" t="s">
        <v>16</v>
      </c>
      <c r="D25" s="240" t="str">
        <f>'Annex-V (a) '!D26</f>
        <v>Nos.</v>
      </c>
      <c r="E25" s="241">
        <f>'Annex-V (a) '!E26</f>
        <v>0.6519540229885058</v>
      </c>
      <c r="F25" s="143">
        <f>'Annex-V (a) '!F26</f>
        <v>435</v>
      </c>
      <c r="G25" s="135">
        <f>'Annex-V (a) '!G26</f>
        <v>283.60000000000002</v>
      </c>
      <c r="H25" s="150"/>
      <c r="I25" s="151">
        <f>'Annex-V (a) '!I26</f>
        <v>0</v>
      </c>
      <c r="J25" s="150"/>
      <c r="K25" s="151">
        <f>'Annex-V (a) '!K26</f>
        <v>0</v>
      </c>
      <c r="L25" s="135"/>
      <c r="M25" s="135"/>
      <c r="N25" s="135">
        <f t="shared" si="28"/>
        <v>283.60000000000002</v>
      </c>
      <c r="O25" s="135">
        <f t="shared" si="5"/>
        <v>5.6720000000000006</v>
      </c>
      <c r="P25" s="152"/>
      <c r="Q25" s="135">
        <f t="shared" si="6"/>
        <v>0</v>
      </c>
      <c r="R25" s="135"/>
      <c r="S25" s="135">
        <f t="shared" si="7"/>
        <v>0</v>
      </c>
      <c r="T25" s="135"/>
      <c r="U25" s="135"/>
      <c r="V25" s="135">
        <f t="shared" si="29"/>
        <v>5.6720000000000006</v>
      </c>
      <c r="W25" s="135">
        <f t="shared" si="8"/>
        <v>28.360000000000003</v>
      </c>
      <c r="X25" s="135"/>
      <c r="Y25" s="135">
        <f t="shared" si="9"/>
        <v>0</v>
      </c>
      <c r="Z25" s="135"/>
      <c r="AA25" s="135">
        <f t="shared" si="10"/>
        <v>0</v>
      </c>
      <c r="AB25" s="135"/>
      <c r="AC25" s="135"/>
      <c r="AD25" s="135">
        <f t="shared" si="30"/>
        <v>28.360000000000003</v>
      </c>
      <c r="AE25" s="135">
        <f t="shared" si="11"/>
        <v>70.900000000000006</v>
      </c>
      <c r="AF25" s="135"/>
      <c r="AG25" s="135">
        <f t="shared" si="12"/>
        <v>0</v>
      </c>
      <c r="AH25" s="135"/>
      <c r="AI25" s="135">
        <f t="shared" si="13"/>
        <v>0</v>
      </c>
      <c r="AJ25" s="135"/>
      <c r="AK25" s="135"/>
      <c r="AL25" s="135">
        <f t="shared" si="14"/>
        <v>70.900000000000006</v>
      </c>
      <c r="AM25" s="135">
        <f t="shared" si="15"/>
        <v>70.900000000000006</v>
      </c>
      <c r="AN25" s="135"/>
      <c r="AO25" s="135">
        <f t="shared" si="16"/>
        <v>0</v>
      </c>
      <c r="AP25" s="135"/>
      <c r="AQ25" s="135">
        <f t="shared" si="17"/>
        <v>0</v>
      </c>
      <c r="AR25" s="135"/>
      <c r="AS25" s="135"/>
      <c r="AT25" s="135">
        <f t="shared" si="31"/>
        <v>70.900000000000006</v>
      </c>
      <c r="AU25" s="135">
        <f t="shared" si="18"/>
        <v>70.900000000000006</v>
      </c>
      <c r="AV25" s="135"/>
      <c r="AW25" s="135">
        <f t="shared" si="19"/>
        <v>0</v>
      </c>
      <c r="AX25" s="135"/>
      <c r="AY25" s="135">
        <f t="shared" si="20"/>
        <v>0</v>
      </c>
      <c r="AZ25" s="135"/>
      <c r="BA25" s="135"/>
      <c r="BB25" s="135">
        <f t="shared" si="21"/>
        <v>70.900000000000006</v>
      </c>
      <c r="BC25" s="135">
        <f t="shared" si="22"/>
        <v>28.360000000000003</v>
      </c>
      <c r="BD25" s="151"/>
      <c r="BE25" s="135">
        <f t="shared" si="23"/>
        <v>0</v>
      </c>
      <c r="BF25" s="151"/>
      <c r="BG25" s="135">
        <f t="shared" si="24"/>
        <v>0</v>
      </c>
      <c r="BH25" s="151"/>
      <c r="BI25" s="151"/>
      <c r="BJ25" s="151">
        <f t="shared" si="32"/>
        <v>28.360000000000003</v>
      </c>
      <c r="BK25" s="151">
        <f t="shared" si="25"/>
        <v>8.5080000000000009</v>
      </c>
      <c r="BL25" s="151"/>
      <c r="BM25" s="135">
        <f t="shared" si="26"/>
        <v>0</v>
      </c>
      <c r="BN25" s="151"/>
      <c r="BO25" s="135">
        <f t="shared" si="27"/>
        <v>0</v>
      </c>
      <c r="BP25" s="151"/>
      <c r="BQ25" s="151"/>
      <c r="BR25" s="151">
        <f t="shared" si="33"/>
        <v>8.5080000000000009</v>
      </c>
      <c r="BS25" s="154"/>
      <c r="BT25" s="23"/>
    </row>
    <row r="26" spans="1:72" s="131" customFormat="1" ht="14.1" customHeight="1" x14ac:dyDescent="0.2">
      <c r="A26" s="300">
        <v>3111</v>
      </c>
      <c r="B26" s="300">
        <v>3111328</v>
      </c>
      <c r="C26" s="270" t="s">
        <v>156</v>
      </c>
      <c r="D26" s="240" t="str">
        <f>'Annex-V (a) '!D27</f>
        <v>Nos.</v>
      </c>
      <c r="E26" s="241">
        <f>'Annex-V (a) '!E27</f>
        <v>0.6</v>
      </c>
      <c r="F26" s="143">
        <f>'Annex-V (a) '!F27</f>
        <v>87</v>
      </c>
      <c r="G26" s="135">
        <f>'Annex-V (a) '!G27</f>
        <v>52.2</v>
      </c>
      <c r="H26" s="150"/>
      <c r="I26" s="151">
        <f>'Annex-V (a) '!I27</f>
        <v>0</v>
      </c>
      <c r="J26" s="150"/>
      <c r="K26" s="151">
        <f>'Annex-V (a) '!K27</f>
        <v>0</v>
      </c>
      <c r="L26" s="135"/>
      <c r="M26" s="135"/>
      <c r="N26" s="135">
        <f t="shared" si="28"/>
        <v>52.2</v>
      </c>
      <c r="O26" s="135">
        <f t="shared" si="5"/>
        <v>1.044</v>
      </c>
      <c r="P26" s="152"/>
      <c r="Q26" s="135">
        <f t="shared" si="6"/>
        <v>0</v>
      </c>
      <c r="R26" s="135"/>
      <c r="S26" s="135">
        <f t="shared" si="7"/>
        <v>0</v>
      </c>
      <c r="T26" s="135"/>
      <c r="U26" s="135"/>
      <c r="V26" s="135">
        <f t="shared" si="29"/>
        <v>1.044</v>
      </c>
      <c r="W26" s="135">
        <f t="shared" si="8"/>
        <v>5.2200000000000006</v>
      </c>
      <c r="X26" s="135"/>
      <c r="Y26" s="135">
        <f t="shared" si="9"/>
        <v>0</v>
      </c>
      <c r="Z26" s="135"/>
      <c r="AA26" s="135">
        <f t="shared" si="10"/>
        <v>0</v>
      </c>
      <c r="AB26" s="135"/>
      <c r="AC26" s="135"/>
      <c r="AD26" s="135">
        <f t="shared" si="30"/>
        <v>5.2200000000000006</v>
      </c>
      <c r="AE26" s="135">
        <f t="shared" si="11"/>
        <v>13.05</v>
      </c>
      <c r="AF26" s="135"/>
      <c r="AG26" s="135">
        <f t="shared" si="12"/>
        <v>0</v>
      </c>
      <c r="AH26" s="135"/>
      <c r="AI26" s="135">
        <f t="shared" si="13"/>
        <v>0</v>
      </c>
      <c r="AJ26" s="135"/>
      <c r="AK26" s="135"/>
      <c r="AL26" s="135">
        <f t="shared" si="14"/>
        <v>13.05</v>
      </c>
      <c r="AM26" s="135">
        <f t="shared" si="15"/>
        <v>13.05</v>
      </c>
      <c r="AN26" s="135"/>
      <c r="AO26" s="135">
        <f t="shared" si="16"/>
        <v>0</v>
      </c>
      <c r="AP26" s="135"/>
      <c r="AQ26" s="135">
        <f t="shared" si="17"/>
        <v>0</v>
      </c>
      <c r="AR26" s="135"/>
      <c r="AS26" s="135"/>
      <c r="AT26" s="135">
        <f t="shared" si="31"/>
        <v>13.05</v>
      </c>
      <c r="AU26" s="135">
        <f t="shared" si="18"/>
        <v>13.05</v>
      </c>
      <c r="AV26" s="135"/>
      <c r="AW26" s="135">
        <f t="shared" si="19"/>
        <v>0</v>
      </c>
      <c r="AX26" s="135"/>
      <c r="AY26" s="135">
        <f t="shared" si="20"/>
        <v>0</v>
      </c>
      <c r="AZ26" s="135"/>
      <c r="BA26" s="135"/>
      <c r="BB26" s="135">
        <f t="shared" si="21"/>
        <v>13.05</v>
      </c>
      <c r="BC26" s="135">
        <f t="shared" si="22"/>
        <v>5.2200000000000006</v>
      </c>
      <c r="BD26" s="151"/>
      <c r="BE26" s="135">
        <f t="shared" si="23"/>
        <v>0</v>
      </c>
      <c r="BF26" s="151"/>
      <c r="BG26" s="135">
        <f t="shared" si="24"/>
        <v>0</v>
      </c>
      <c r="BH26" s="151"/>
      <c r="BI26" s="151"/>
      <c r="BJ26" s="151">
        <f t="shared" si="32"/>
        <v>5.2200000000000006</v>
      </c>
      <c r="BK26" s="151">
        <f t="shared" si="25"/>
        <v>1.5660000000000001</v>
      </c>
      <c r="BL26" s="151"/>
      <c r="BM26" s="135">
        <f t="shared" si="26"/>
        <v>0</v>
      </c>
      <c r="BN26" s="151"/>
      <c r="BO26" s="135">
        <f t="shared" si="27"/>
        <v>0</v>
      </c>
      <c r="BP26" s="151"/>
      <c r="BQ26" s="151"/>
      <c r="BR26" s="151">
        <f t="shared" si="33"/>
        <v>1.5660000000000001</v>
      </c>
      <c r="BS26" s="154"/>
      <c r="BT26" s="23"/>
    </row>
    <row r="27" spans="1:72" s="131" customFormat="1" ht="14.1" customHeight="1" x14ac:dyDescent="0.2">
      <c r="A27" s="300">
        <v>3111</v>
      </c>
      <c r="B27" s="300">
        <v>3111335</v>
      </c>
      <c r="C27" s="270" t="s">
        <v>157</v>
      </c>
      <c r="D27" s="240" t="str">
        <f>'Annex-V (a) '!D28</f>
        <v>Nos.</v>
      </c>
      <c r="E27" s="241">
        <f>'Annex-V (a) '!E28</f>
        <v>0.15</v>
      </c>
      <c r="F27" s="143">
        <f>'Annex-V (a) '!F28</f>
        <v>232</v>
      </c>
      <c r="G27" s="135">
        <f>'Annex-V (a) '!G28</f>
        <v>34.799999999999997</v>
      </c>
      <c r="H27" s="150"/>
      <c r="I27" s="151">
        <f>'Annex-V (a) '!I28</f>
        <v>0</v>
      </c>
      <c r="J27" s="150"/>
      <c r="K27" s="151">
        <f>'Annex-V (a) '!K28</f>
        <v>0</v>
      </c>
      <c r="L27" s="135"/>
      <c r="M27" s="135"/>
      <c r="N27" s="135">
        <f t="shared" ref="N27" si="45">SUM(G27:K27)</f>
        <v>34.799999999999997</v>
      </c>
      <c r="O27" s="135">
        <f t="shared" si="5"/>
        <v>0.69599999999999995</v>
      </c>
      <c r="P27" s="152"/>
      <c r="Q27" s="135">
        <f t="shared" si="6"/>
        <v>0</v>
      </c>
      <c r="R27" s="135"/>
      <c r="S27" s="135">
        <f t="shared" si="7"/>
        <v>0</v>
      </c>
      <c r="T27" s="135"/>
      <c r="U27" s="135"/>
      <c r="V27" s="135">
        <f t="shared" ref="V27" si="46">SUM(O27:U27)</f>
        <v>0.69599999999999995</v>
      </c>
      <c r="W27" s="135">
        <f t="shared" si="8"/>
        <v>3.48</v>
      </c>
      <c r="X27" s="135"/>
      <c r="Y27" s="135">
        <f t="shared" si="9"/>
        <v>0</v>
      </c>
      <c r="Z27" s="135"/>
      <c r="AA27" s="135">
        <f t="shared" si="10"/>
        <v>0</v>
      </c>
      <c r="AB27" s="135"/>
      <c r="AC27" s="135"/>
      <c r="AD27" s="135">
        <f t="shared" ref="AD27" si="47">SUM(W27:AC27)</f>
        <v>3.48</v>
      </c>
      <c r="AE27" s="135">
        <f t="shared" si="11"/>
        <v>8.6999999999999993</v>
      </c>
      <c r="AF27" s="135"/>
      <c r="AG27" s="135">
        <f t="shared" si="12"/>
        <v>0</v>
      </c>
      <c r="AH27" s="135"/>
      <c r="AI27" s="135">
        <f t="shared" si="13"/>
        <v>0</v>
      </c>
      <c r="AJ27" s="135"/>
      <c r="AK27" s="135"/>
      <c r="AL27" s="135">
        <f t="shared" ref="AL27" si="48">SUM(AE27:AK27)</f>
        <v>8.6999999999999993</v>
      </c>
      <c r="AM27" s="135">
        <f t="shared" si="15"/>
        <v>8.6999999999999993</v>
      </c>
      <c r="AN27" s="135"/>
      <c r="AO27" s="135">
        <f t="shared" si="16"/>
        <v>0</v>
      </c>
      <c r="AP27" s="135"/>
      <c r="AQ27" s="135">
        <f t="shared" si="17"/>
        <v>0</v>
      </c>
      <c r="AR27" s="135"/>
      <c r="AS27" s="135"/>
      <c r="AT27" s="135">
        <f t="shared" ref="AT27" si="49">SUM(AM27:AS27)</f>
        <v>8.6999999999999993</v>
      </c>
      <c r="AU27" s="135">
        <f t="shared" si="18"/>
        <v>8.6999999999999993</v>
      </c>
      <c r="AV27" s="135"/>
      <c r="AW27" s="135">
        <f t="shared" si="19"/>
        <v>0</v>
      </c>
      <c r="AX27" s="135"/>
      <c r="AY27" s="135">
        <f t="shared" si="20"/>
        <v>0</v>
      </c>
      <c r="AZ27" s="135"/>
      <c r="BA27" s="135"/>
      <c r="BB27" s="135">
        <f t="shared" ref="BB27" si="50">SUM(AU27:BA27)</f>
        <v>8.6999999999999993</v>
      </c>
      <c r="BC27" s="135">
        <f t="shared" si="22"/>
        <v>3.48</v>
      </c>
      <c r="BD27" s="151"/>
      <c r="BE27" s="135">
        <f t="shared" si="23"/>
        <v>0</v>
      </c>
      <c r="BF27" s="151"/>
      <c r="BG27" s="135">
        <f t="shared" si="24"/>
        <v>0</v>
      </c>
      <c r="BH27" s="151"/>
      <c r="BI27" s="151"/>
      <c r="BJ27" s="151">
        <f t="shared" ref="BJ27" si="51">SUM(BC27:BI27)</f>
        <v>3.48</v>
      </c>
      <c r="BK27" s="151">
        <f t="shared" si="25"/>
        <v>1.0439999999999998</v>
      </c>
      <c r="BL27" s="151"/>
      <c r="BM27" s="135">
        <f t="shared" si="26"/>
        <v>0</v>
      </c>
      <c r="BN27" s="151"/>
      <c r="BO27" s="135">
        <f t="shared" si="27"/>
        <v>0</v>
      </c>
      <c r="BP27" s="151"/>
      <c r="BQ27" s="151"/>
      <c r="BR27" s="151">
        <f t="shared" ref="BR27" si="52">SUM(BK27:BQ27)</f>
        <v>1.0439999999999998</v>
      </c>
      <c r="BS27" s="154"/>
      <c r="BT27" s="23"/>
    </row>
    <row r="28" spans="1:72" s="131" customFormat="1" ht="14.1" customHeight="1" x14ac:dyDescent="0.2">
      <c r="A28" s="300">
        <v>3111</v>
      </c>
      <c r="B28" s="300">
        <v>3111338</v>
      </c>
      <c r="C28" s="270" t="s">
        <v>168</v>
      </c>
      <c r="D28" s="240" t="str">
        <f>'Annex-V (a) '!D29</f>
        <v>L.S</v>
      </c>
      <c r="E28" s="241">
        <f>'Annex-V (a) '!E29</f>
        <v>1.190344827586207</v>
      </c>
      <c r="F28" s="143">
        <f>'Annex-V (a) '!F29</f>
        <v>232</v>
      </c>
      <c r="G28" s="135">
        <f>'Annex-V (a) '!G29</f>
        <v>276.16000000000003</v>
      </c>
      <c r="H28" s="150"/>
      <c r="I28" s="151">
        <f>'Annex-V (a) '!I29</f>
        <v>0</v>
      </c>
      <c r="J28" s="150"/>
      <c r="K28" s="151">
        <f>'Annex-V (a) '!K29</f>
        <v>0</v>
      </c>
      <c r="L28" s="135"/>
      <c r="M28" s="135"/>
      <c r="N28" s="135">
        <f t="shared" si="28"/>
        <v>276.16000000000003</v>
      </c>
      <c r="O28" s="135">
        <f t="shared" si="5"/>
        <v>5.523200000000001</v>
      </c>
      <c r="P28" s="152"/>
      <c r="Q28" s="135">
        <f t="shared" si="6"/>
        <v>0</v>
      </c>
      <c r="R28" s="135"/>
      <c r="S28" s="135">
        <f t="shared" si="7"/>
        <v>0</v>
      </c>
      <c r="T28" s="135"/>
      <c r="U28" s="135"/>
      <c r="V28" s="135">
        <f t="shared" si="29"/>
        <v>5.523200000000001</v>
      </c>
      <c r="W28" s="135">
        <f t="shared" si="8"/>
        <v>27.616000000000003</v>
      </c>
      <c r="X28" s="135"/>
      <c r="Y28" s="135">
        <f t="shared" si="9"/>
        <v>0</v>
      </c>
      <c r="Z28" s="135"/>
      <c r="AA28" s="135">
        <f t="shared" si="10"/>
        <v>0</v>
      </c>
      <c r="AB28" s="135"/>
      <c r="AC28" s="135"/>
      <c r="AD28" s="135">
        <f t="shared" si="30"/>
        <v>27.616000000000003</v>
      </c>
      <c r="AE28" s="135">
        <f t="shared" si="11"/>
        <v>69.040000000000006</v>
      </c>
      <c r="AF28" s="135"/>
      <c r="AG28" s="135">
        <f t="shared" si="12"/>
        <v>0</v>
      </c>
      <c r="AH28" s="135"/>
      <c r="AI28" s="135">
        <f t="shared" si="13"/>
        <v>0</v>
      </c>
      <c r="AJ28" s="135"/>
      <c r="AK28" s="135"/>
      <c r="AL28" s="135">
        <f t="shared" si="14"/>
        <v>69.040000000000006</v>
      </c>
      <c r="AM28" s="135">
        <f t="shared" si="15"/>
        <v>69.040000000000006</v>
      </c>
      <c r="AN28" s="135"/>
      <c r="AO28" s="135">
        <f t="shared" si="16"/>
        <v>0</v>
      </c>
      <c r="AP28" s="135"/>
      <c r="AQ28" s="135">
        <f t="shared" si="17"/>
        <v>0</v>
      </c>
      <c r="AR28" s="135"/>
      <c r="AS28" s="135"/>
      <c r="AT28" s="135">
        <f t="shared" si="31"/>
        <v>69.040000000000006</v>
      </c>
      <c r="AU28" s="135">
        <f t="shared" si="18"/>
        <v>69.040000000000006</v>
      </c>
      <c r="AV28" s="135"/>
      <c r="AW28" s="135">
        <f t="shared" si="19"/>
        <v>0</v>
      </c>
      <c r="AX28" s="135"/>
      <c r="AY28" s="135">
        <f t="shared" si="20"/>
        <v>0</v>
      </c>
      <c r="AZ28" s="135"/>
      <c r="BA28" s="135"/>
      <c r="BB28" s="135">
        <f t="shared" si="21"/>
        <v>69.040000000000006</v>
      </c>
      <c r="BC28" s="135">
        <f t="shared" si="22"/>
        <v>27.616000000000003</v>
      </c>
      <c r="BD28" s="151"/>
      <c r="BE28" s="135">
        <f t="shared" si="23"/>
        <v>0</v>
      </c>
      <c r="BF28" s="151"/>
      <c r="BG28" s="135">
        <f t="shared" si="24"/>
        <v>0</v>
      </c>
      <c r="BH28" s="151"/>
      <c r="BI28" s="151"/>
      <c r="BJ28" s="151">
        <f t="shared" si="32"/>
        <v>27.616000000000003</v>
      </c>
      <c r="BK28" s="151">
        <f t="shared" si="25"/>
        <v>8.2848000000000006</v>
      </c>
      <c r="BL28" s="151"/>
      <c r="BM28" s="135">
        <f t="shared" si="26"/>
        <v>0</v>
      </c>
      <c r="BN28" s="151"/>
      <c r="BO28" s="135">
        <f t="shared" si="27"/>
        <v>0</v>
      </c>
      <c r="BP28" s="151"/>
      <c r="BQ28" s="151"/>
      <c r="BR28" s="151">
        <f t="shared" si="33"/>
        <v>8.2848000000000006</v>
      </c>
      <c r="BS28" s="154"/>
      <c r="BT28" s="23"/>
    </row>
    <row r="29" spans="1:72" s="131" customFormat="1" ht="14.1" customHeight="1" x14ac:dyDescent="0.2">
      <c r="A29" s="122"/>
      <c r="B29" s="302"/>
      <c r="C29" s="303" t="s">
        <v>148</v>
      </c>
      <c r="D29" s="380"/>
      <c r="E29" s="381"/>
      <c r="F29" s="168"/>
      <c r="G29" s="158">
        <f>SUM(G18:G28)</f>
        <v>1591.5000000000002</v>
      </c>
      <c r="H29" s="150"/>
      <c r="I29" s="158">
        <f>SUM(I18:I28)</f>
        <v>0</v>
      </c>
      <c r="J29" s="150"/>
      <c r="K29" s="158">
        <f>SUM(K18:K28)</f>
        <v>0</v>
      </c>
      <c r="L29" s="135"/>
      <c r="M29" s="135"/>
      <c r="N29" s="158">
        <f>SUM(N18:N28)</f>
        <v>1591.5000000000002</v>
      </c>
      <c r="O29" s="158">
        <f>SUM(O18:O28)</f>
        <v>31.830000000000005</v>
      </c>
      <c r="P29" s="152"/>
      <c r="Q29" s="158">
        <f>SUM(Q20:Q28)</f>
        <v>0</v>
      </c>
      <c r="R29" s="135"/>
      <c r="S29" s="158">
        <f>SUM(S20:S28)</f>
        <v>0</v>
      </c>
      <c r="T29" s="135"/>
      <c r="U29" s="135"/>
      <c r="V29" s="158">
        <f>SUM(V18:V28)</f>
        <v>31.830000000000005</v>
      </c>
      <c r="W29" s="158">
        <f>SUM(W18:W28)</f>
        <v>159.15</v>
      </c>
      <c r="X29" s="135"/>
      <c r="Y29" s="158">
        <f>SUM(Y20:Y28)</f>
        <v>0</v>
      </c>
      <c r="Z29" s="135"/>
      <c r="AA29" s="158">
        <f>SUM(AA20:AA28)</f>
        <v>0</v>
      </c>
      <c r="AB29" s="135"/>
      <c r="AC29" s="135"/>
      <c r="AD29" s="158">
        <f>SUM(AD18:AD28)</f>
        <v>159.15</v>
      </c>
      <c r="AE29" s="158">
        <f>SUM(AE18:AE28)</f>
        <v>397.87500000000006</v>
      </c>
      <c r="AF29" s="135"/>
      <c r="AG29" s="158">
        <f>SUM(AG20:AG28)</f>
        <v>0</v>
      </c>
      <c r="AH29" s="135"/>
      <c r="AI29" s="158">
        <f>SUM(AI20:AI28)</f>
        <v>0</v>
      </c>
      <c r="AJ29" s="135"/>
      <c r="AK29" s="135"/>
      <c r="AL29" s="158">
        <f>SUM(AL18:AL28)</f>
        <v>397.87500000000006</v>
      </c>
      <c r="AM29" s="158">
        <f>SUM(AM18:AM28)</f>
        <v>397.87500000000006</v>
      </c>
      <c r="AN29" s="135"/>
      <c r="AO29" s="158">
        <f>SUM(AO20:AO28)</f>
        <v>0</v>
      </c>
      <c r="AP29" s="135"/>
      <c r="AQ29" s="158">
        <f>SUM(AQ20:AQ28)</f>
        <v>0</v>
      </c>
      <c r="AR29" s="135"/>
      <c r="AS29" s="135"/>
      <c r="AT29" s="158">
        <f>SUM(AT18:AT28)</f>
        <v>397.87500000000006</v>
      </c>
      <c r="AU29" s="158">
        <f>SUM(AU18:AU28)</f>
        <v>397.87500000000006</v>
      </c>
      <c r="AV29" s="158"/>
      <c r="AW29" s="158">
        <f>SUM(AW18:AW28)</f>
        <v>0</v>
      </c>
      <c r="AX29" s="158"/>
      <c r="AY29" s="158">
        <f>SUM(AY18:AY28)</f>
        <v>0</v>
      </c>
      <c r="AZ29" s="158"/>
      <c r="BA29" s="158"/>
      <c r="BB29" s="158">
        <f>SUM(BB18:BB28)</f>
        <v>397.87500000000006</v>
      </c>
      <c r="BC29" s="158">
        <f>SUM(BC18:BC28)</f>
        <v>159.15</v>
      </c>
      <c r="BD29" s="164"/>
      <c r="BE29" s="158">
        <f>SUM(BE18:BE28)</f>
        <v>0</v>
      </c>
      <c r="BF29" s="164"/>
      <c r="BG29" s="158">
        <f>SUM(BG18:BG28)</f>
        <v>0</v>
      </c>
      <c r="BH29" s="164"/>
      <c r="BI29" s="164"/>
      <c r="BJ29" s="158">
        <f>SUM(BJ18:BJ28)</f>
        <v>159.15</v>
      </c>
      <c r="BK29" s="158">
        <f>SUM(BK18:BK28)</f>
        <v>47.745000000000005</v>
      </c>
      <c r="BL29" s="164"/>
      <c r="BM29" s="158">
        <f>SUM(BM18:BM28)</f>
        <v>0</v>
      </c>
      <c r="BN29" s="164"/>
      <c r="BO29" s="158">
        <f>SUM(BO18:BO28)</f>
        <v>0</v>
      </c>
      <c r="BP29" s="164"/>
      <c r="BQ29" s="164"/>
      <c r="BR29" s="158">
        <f>SUM(BR18:BR28)</f>
        <v>47.745000000000005</v>
      </c>
      <c r="BS29" s="23"/>
      <c r="BT29" s="23"/>
    </row>
    <row r="30" spans="1:72" s="131" customFormat="1" ht="14.1" customHeight="1" x14ac:dyDescent="0.2">
      <c r="A30" s="122"/>
      <c r="B30" s="304"/>
      <c r="C30" s="305" t="s">
        <v>21</v>
      </c>
      <c r="D30" s="382"/>
      <c r="E30" s="381"/>
      <c r="F30" s="168"/>
      <c r="G30" s="170"/>
      <c r="H30" s="170"/>
      <c r="I30" s="170"/>
      <c r="J30" s="170"/>
      <c r="K30" s="170"/>
      <c r="L30" s="170"/>
      <c r="M30" s="170"/>
      <c r="N30" s="170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4"/>
      <c r="BT30" s="23"/>
    </row>
    <row r="31" spans="1:72" s="131" customFormat="1" ht="14.1" customHeight="1" x14ac:dyDescent="0.2">
      <c r="A31" s="300">
        <v>3211</v>
      </c>
      <c r="B31" s="122">
        <v>3211111</v>
      </c>
      <c r="C31" s="270" t="s">
        <v>169</v>
      </c>
      <c r="D31" s="240" t="str">
        <f>'Annex-V (a) '!D32</f>
        <v>Nos.</v>
      </c>
      <c r="E31" s="241">
        <f>'Annex-V (a) '!E32</f>
        <v>7.666666666666667</v>
      </c>
      <c r="F31" s="143">
        <f>'Annex-V (a) '!F32</f>
        <v>30</v>
      </c>
      <c r="G31" s="151">
        <f>'Annex-V (a) '!G32</f>
        <v>24.15</v>
      </c>
      <c r="H31" s="151"/>
      <c r="I31" s="151">
        <f>'Annex-V (a) '!I32</f>
        <v>205.85</v>
      </c>
      <c r="J31" s="171"/>
      <c r="K31" s="151">
        <f>'Annex-V (a) '!K32</f>
        <v>0</v>
      </c>
      <c r="L31" s="151"/>
      <c r="M31" s="151"/>
      <c r="N31" s="151">
        <f>SUM(G31:K31)</f>
        <v>230</v>
      </c>
      <c r="O31" s="135">
        <f t="shared" ref="O31:O51" si="53">G31*2%</f>
        <v>0.48299999999999998</v>
      </c>
      <c r="P31" s="152"/>
      <c r="Q31" s="135">
        <f t="shared" ref="Q31:Q51" si="54">I31*2%</f>
        <v>4.117</v>
      </c>
      <c r="R31" s="135"/>
      <c r="S31" s="135">
        <f t="shared" ref="S31:S51" si="55">K31*2%</f>
        <v>0</v>
      </c>
      <c r="T31" s="135"/>
      <c r="U31" s="135"/>
      <c r="V31" s="135">
        <f t="shared" ref="V31:V51" si="56">SUM(O31:U31)</f>
        <v>4.5999999999999996</v>
      </c>
      <c r="W31" s="135">
        <f t="shared" ref="W31:W51" si="57">G31*10%</f>
        <v>2.415</v>
      </c>
      <c r="X31" s="135"/>
      <c r="Y31" s="135">
        <f t="shared" ref="Y31:Y51" si="58">I31*10%</f>
        <v>20.585000000000001</v>
      </c>
      <c r="Z31" s="135"/>
      <c r="AA31" s="135">
        <f t="shared" ref="AA31:AA51" si="59">K31*10%</f>
        <v>0</v>
      </c>
      <c r="AB31" s="135"/>
      <c r="AC31" s="135"/>
      <c r="AD31" s="135">
        <f t="shared" ref="AD31:AD51" si="60">SUM(W31:AC31)</f>
        <v>23</v>
      </c>
      <c r="AE31" s="135">
        <f t="shared" ref="AE31:AE51" si="61">G31*25%</f>
        <v>6.0374999999999996</v>
      </c>
      <c r="AF31" s="135"/>
      <c r="AG31" s="135">
        <f t="shared" ref="AG31:AG51" si="62">I31*25%</f>
        <v>51.462499999999999</v>
      </c>
      <c r="AH31" s="135"/>
      <c r="AI31" s="135">
        <f t="shared" ref="AI31:AI51" si="63">K31*25%</f>
        <v>0</v>
      </c>
      <c r="AJ31" s="135"/>
      <c r="AK31" s="135"/>
      <c r="AL31" s="135">
        <f t="shared" ref="AL31:AL51" si="64">SUM(AE31:AK31)</f>
        <v>57.5</v>
      </c>
      <c r="AM31" s="135">
        <f t="shared" ref="AM31:AM51" si="65">G31*25%</f>
        <v>6.0374999999999996</v>
      </c>
      <c r="AN31" s="135"/>
      <c r="AO31" s="135">
        <f t="shared" ref="AO31:AO51" si="66">I31*25%</f>
        <v>51.462499999999999</v>
      </c>
      <c r="AP31" s="135"/>
      <c r="AQ31" s="135">
        <f t="shared" ref="AQ31:AQ51" si="67">K31*25%</f>
        <v>0</v>
      </c>
      <c r="AR31" s="135"/>
      <c r="AS31" s="135"/>
      <c r="AT31" s="135">
        <f>SUM(AM31:AS31)</f>
        <v>57.5</v>
      </c>
      <c r="AU31" s="135">
        <f t="shared" ref="AU31:AU51" si="68">G31*25%</f>
        <v>6.0374999999999996</v>
      </c>
      <c r="AV31" s="135"/>
      <c r="AW31" s="135">
        <f t="shared" ref="AW31:AW51" si="69">I31*25%</f>
        <v>51.462499999999999</v>
      </c>
      <c r="AX31" s="135"/>
      <c r="AY31" s="135">
        <f t="shared" ref="AY31:AY51" si="70">K31*25%</f>
        <v>0</v>
      </c>
      <c r="AZ31" s="135"/>
      <c r="BA31" s="135"/>
      <c r="BB31" s="135">
        <f t="shared" ref="BB31:BB51" si="71">SUM(AU31:BA31)</f>
        <v>57.5</v>
      </c>
      <c r="BC31" s="135">
        <f t="shared" ref="BC31:BC51" si="72">G31*10%</f>
        <v>2.415</v>
      </c>
      <c r="BD31" s="151"/>
      <c r="BE31" s="135">
        <f t="shared" ref="BE31:BE51" si="73">I31*10%</f>
        <v>20.585000000000001</v>
      </c>
      <c r="BF31" s="151"/>
      <c r="BG31" s="135">
        <f t="shared" ref="BG31:BG51" si="74">K31*10%</f>
        <v>0</v>
      </c>
      <c r="BH31" s="151"/>
      <c r="BI31" s="151"/>
      <c r="BJ31" s="151">
        <f t="shared" si="32"/>
        <v>23</v>
      </c>
      <c r="BK31" s="151">
        <f t="shared" ref="BK31:BK51" si="75">G31*3%</f>
        <v>0.72449999999999992</v>
      </c>
      <c r="BL31" s="151"/>
      <c r="BM31" s="135">
        <f t="shared" ref="BM31:BM51" si="76">I31*3%</f>
        <v>6.1754999999999995</v>
      </c>
      <c r="BN31" s="151"/>
      <c r="BO31" s="135">
        <f t="shared" ref="BO31:BO51" si="77">K31*3%</f>
        <v>0</v>
      </c>
      <c r="BP31" s="151"/>
      <c r="BQ31" s="151"/>
      <c r="BR31" s="151">
        <f t="shared" ref="BR31:BR51" si="78">SUM(BK31:BQ31)</f>
        <v>6.8999999999999995</v>
      </c>
      <c r="BS31" s="154"/>
      <c r="BT31" s="23"/>
    </row>
    <row r="32" spans="1:72" s="131" customFormat="1" ht="14.1" customHeight="1" x14ac:dyDescent="0.2">
      <c r="A32" s="300">
        <v>3211</v>
      </c>
      <c r="B32" s="122">
        <v>3211113</v>
      </c>
      <c r="C32" s="270" t="s">
        <v>24</v>
      </c>
      <c r="D32" s="240" t="str">
        <f>'Annex-V (a) '!D33</f>
        <v>Month</v>
      </c>
      <c r="E32" s="241">
        <f>'Annex-V (a) '!E33</f>
        <v>2.8571428571428572</v>
      </c>
      <c r="F32" s="143">
        <f>'Annex-V (a) '!F33</f>
        <v>84</v>
      </c>
      <c r="G32" s="151">
        <f>'Annex-V (a) '!G33</f>
        <v>25.2</v>
      </c>
      <c r="H32" s="151"/>
      <c r="I32" s="151">
        <f>'Annex-V (a) '!I33</f>
        <v>214.8</v>
      </c>
      <c r="J32" s="171"/>
      <c r="K32" s="151">
        <f>'Annex-V (a) '!K33</f>
        <v>0</v>
      </c>
      <c r="L32" s="151"/>
      <c r="M32" s="151"/>
      <c r="N32" s="151">
        <f t="shared" ref="N32:N51" si="79">SUM(G32:K32)</f>
        <v>240</v>
      </c>
      <c r="O32" s="135">
        <f t="shared" si="53"/>
        <v>0.504</v>
      </c>
      <c r="P32" s="152"/>
      <c r="Q32" s="135">
        <f t="shared" si="54"/>
        <v>4.2960000000000003</v>
      </c>
      <c r="R32" s="135"/>
      <c r="S32" s="135">
        <f t="shared" si="55"/>
        <v>0</v>
      </c>
      <c r="T32" s="135"/>
      <c r="U32" s="135"/>
      <c r="V32" s="135">
        <f t="shared" si="56"/>
        <v>4.8000000000000007</v>
      </c>
      <c r="W32" s="135">
        <f t="shared" si="57"/>
        <v>2.52</v>
      </c>
      <c r="X32" s="135"/>
      <c r="Y32" s="135">
        <f t="shared" si="58"/>
        <v>21.480000000000004</v>
      </c>
      <c r="Z32" s="135"/>
      <c r="AA32" s="135">
        <f t="shared" si="59"/>
        <v>0</v>
      </c>
      <c r="AB32" s="135"/>
      <c r="AC32" s="135"/>
      <c r="AD32" s="135">
        <f>SUM(W32:AC32)</f>
        <v>24.000000000000004</v>
      </c>
      <c r="AE32" s="135">
        <f t="shared" si="61"/>
        <v>6.3</v>
      </c>
      <c r="AF32" s="135"/>
      <c r="AG32" s="135">
        <f t="shared" si="62"/>
        <v>53.7</v>
      </c>
      <c r="AH32" s="135"/>
      <c r="AI32" s="135">
        <f t="shared" si="63"/>
        <v>0</v>
      </c>
      <c r="AJ32" s="135"/>
      <c r="AK32" s="135"/>
      <c r="AL32" s="135">
        <f t="shared" si="64"/>
        <v>60</v>
      </c>
      <c r="AM32" s="135">
        <f t="shared" si="65"/>
        <v>6.3</v>
      </c>
      <c r="AN32" s="135"/>
      <c r="AO32" s="135">
        <f t="shared" si="66"/>
        <v>53.7</v>
      </c>
      <c r="AP32" s="135"/>
      <c r="AQ32" s="135">
        <f t="shared" si="67"/>
        <v>0</v>
      </c>
      <c r="AR32" s="135"/>
      <c r="AS32" s="135"/>
      <c r="AT32" s="135">
        <f t="shared" ref="AT32:AT51" si="80">SUM(AM32:AS32)</f>
        <v>60</v>
      </c>
      <c r="AU32" s="135">
        <f t="shared" si="68"/>
        <v>6.3</v>
      </c>
      <c r="AV32" s="135"/>
      <c r="AW32" s="135">
        <f t="shared" si="69"/>
        <v>53.7</v>
      </c>
      <c r="AX32" s="135"/>
      <c r="AY32" s="135">
        <f t="shared" si="70"/>
        <v>0</v>
      </c>
      <c r="AZ32" s="135"/>
      <c r="BA32" s="135"/>
      <c r="BB32" s="135">
        <f t="shared" si="71"/>
        <v>60</v>
      </c>
      <c r="BC32" s="135">
        <f t="shared" si="72"/>
        <v>2.52</v>
      </c>
      <c r="BD32" s="151"/>
      <c r="BE32" s="135">
        <f t="shared" si="73"/>
        <v>21.480000000000004</v>
      </c>
      <c r="BF32" s="151"/>
      <c r="BG32" s="135">
        <f t="shared" si="74"/>
        <v>0</v>
      </c>
      <c r="BH32" s="151"/>
      <c r="BI32" s="151"/>
      <c r="BJ32" s="151">
        <f t="shared" si="32"/>
        <v>24.000000000000004</v>
      </c>
      <c r="BK32" s="151">
        <f t="shared" si="75"/>
        <v>0.75600000000000001</v>
      </c>
      <c r="BL32" s="151"/>
      <c r="BM32" s="135">
        <f t="shared" si="76"/>
        <v>6.444</v>
      </c>
      <c r="BN32" s="151"/>
      <c r="BO32" s="135">
        <f t="shared" si="77"/>
        <v>0</v>
      </c>
      <c r="BP32" s="151"/>
      <c r="BQ32" s="151"/>
      <c r="BR32" s="151">
        <f t="shared" si="78"/>
        <v>7.2</v>
      </c>
      <c r="BS32" s="154"/>
      <c r="BT32" s="23"/>
    </row>
    <row r="33" spans="1:72" s="131" customFormat="1" ht="14.1" customHeight="1" x14ac:dyDescent="0.2">
      <c r="A33" s="300">
        <v>3211</v>
      </c>
      <c r="B33" s="122">
        <v>3211119</v>
      </c>
      <c r="C33" s="270" t="s">
        <v>158</v>
      </c>
      <c r="D33" s="240" t="str">
        <f>'Annex-V (a) '!D34</f>
        <v>Month</v>
      </c>
      <c r="E33" s="241">
        <f>'Annex-V (a) '!E34</f>
        <v>0.11904761904761904</v>
      </c>
      <c r="F33" s="143">
        <f>'Annex-V (a) '!F34</f>
        <v>84</v>
      </c>
      <c r="G33" s="151">
        <f>'Annex-V (a) '!G34</f>
        <v>1</v>
      </c>
      <c r="H33" s="151"/>
      <c r="I33" s="151">
        <f>'Annex-V (a) '!I34</f>
        <v>9</v>
      </c>
      <c r="J33" s="135"/>
      <c r="K33" s="151">
        <f>'Annex-V (a) '!K34</f>
        <v>0</v>
      </c>
      <c r="L33" s="151"/>
      <c r="M33" s="151"/>
      <c r="N33" s="151">
        <f t="shared" si="79"/>
        <v>10</v>
      </c>
      <c r="O33" s="135">
        <f t="shared" si="53"/>
        <v>0.02</v>
      </c>
      <c r="P33" s="152"/>
      <c r="Q33" s="135">
        <f t="shared" si="54"/>
        <v>0.18</v>
      </c>
      <c r="R33" s="135"/>
      <c r="S33" s="135">
        <f t="shared" si="55"/>
        <v>0</v>
      </c>
      <c r="T33" s="135"/>
      <c r="U33" s="135"/>
      <c r="V33" s="135">
        <f t="shared" si="56"/>
        <v>0.19999999999999998</v>
      </c>
      <c r="W33" s="135">
        <f t="shared" si="57"/>
        <v>0.1</v>
      </c>
      <c r="X33" s="135"/>
      <c r="Y33" s="135">
        <f t="shared" si="58"/>
        <v>0.9</v>
      </c>
      <c r="Z33" s="135"/>
      <c r="AA33" s="135">
        <f t="shared" si="59"/>
        <v>0</v>
      </c>
      <c r="AB33" s="135"/>
      <c r="AC33" s="135"/>
      <c r="AD33" s="135">
        <f t="shared" si="60"/>
        <v>1</v>
      </c>
      <c r="AE33" s="135">
        <f t="shared" si="61"/>
        <v>0.25</v>
      </c>
      <c r="AF33" s="135"/>
      <c r="AG33" s="135">
        <f t="shared" si="62"/>
        <v>2.25</v>
      </c>
      <c r="AH33" s="135"/>
      <c r="AI33" s="135">
        <f t="shared" si="63"/>
        <v>0</v>
      </c>
      <c r="AJ33" s="135"/>
      <c r="AK33" s="135"/>
      <c r="AL33" s="135">
        <f t="shared" si="64"/>
        <v>2.5</v>
      </c>
      <c r="AM33" s="135">
        <f t="shared" si="65"/>
        <v>0.25</v>
      </c>
      <c r="AN33" s="135"/>
      <c r="AO33" s="135">
        <f t="shared" si="66"/>
        <v>2.25</v>
      </c>
      <c r="AP33" s="135"/>
      <c r="AQ33" s="135">
        <f t="shared" si="67"/>
        <v>0</v>
      </c>
      <c r="AR33" s="135"/>
      <c r="AS33" s="135"/>
      <c r="AT33" s="135">
        <f t="shared" si="80"/>
        <v>2.5</v>
      </c>
      <c r="AU33" s="135">
        <f t="shared" si="68"/>
        <v>0.25</v>
      </c>
      <c r="AV33" s="135"/>
      <c r="AW33" s="135">
        <f t="shared" si="69"/>
        <v>2.25</v>
      </c>
      <c r="AX33" s="135"/>
      <c r="AY33" s="135">
        <f t="shared" si="70"/>
        <v>0</v>
      </c>
      <c r="AZ33" s="135"/>
      <c r="BA33" s="135"/>
      <c r="BB33" s="135">
        <f t="shared" si="71"/>
        <v>2.5</v>
      </c>
      <c r="BC33" s="135">
        <f t="shared" si="72"/>
        <v>0.1</v>
      </c>
      <c r="BD33" s="151"/>
      <c r="BE33" s="135">
        <f t="shared" si="73"/>
        <v>0.9</v>
      </c>
      <c r="BF33" s="151"/>
      <c r="BG33" s="135">
        <f t="shared" si="74"/>
        <v>0</v>
      </c>
      <c r="BH33" s="151"/>
      <c r="BI33" s="151"/>
      <c r="BJ33" s="151">
        <f t="shared" si="32"/>
        <v>1</v>
      </c>
      <c r="BK33" s="151">
        <f t="shared" si="75"/>
        <v>0.03</v>
      </c>
      <c r="BL33" s="151"/>
      <c r="BM33" s="135">
        <f t="shared" si="76"/>
        <v>0.27</v>
      </c>
      <c r="BN33" s="151"/>
      <c r="BO33" s="135">
        <f t="shared" si="77"/>
        <v>0</v>
      </c>
      <c r="BP33" s="151"/>
      <c r="BQ33" s="151"/>
      <c r="BR33" s="151">
        <f t="shared" si="78"/>
        <v>0.30000000000000004</v>
      </c>
      <c r="BS33" s="154"/>
      <c r="BT33" s="23"/>
    </row>
    <row r="34" spans="1:72" s="131" customFormat="1" ht="14.1" customHeight="1" x14ac:dyDescent="0.2">
      <c r="A34" s="300">
        <v>3211</v>
      </c>
      <c r="B34" s="122">
        <v>3211120</v>
      </c>
      <c r="C34" s="270" t="s">
        <v>22</v>
      </c>
      <c r="D34" s="240" t="str">
        <f>'Annex-V (a) '!D35</f>
        <v>Month</v>
      </c>
      <c r="E34" s="241">
        <f>'Annex-V (a) '!E35</f>
        <v>0.77380952380952384</v>
      </c>
      <c r="F34" s="143">
        <f>'Annex-V (a) '!F35</f>
        <v>84</v>
      </c>
      <c r="G34" s="151">
        <f>'Annex-V (a) '!G35</f>
        <v>6.82</v>
      </c>
      <c r="H34" s="151"/>
      <c r="I34" s="151">
        <f>'Annex-V (a) '!I35</f>
        <v>58.18</v>
      </c>
      <c r="J34" s="135"/>
      <c r="K34" s="151">
        <f>'Annex-V (a) '!K35</f>
        <v>0</v>
      </c>
      <c r="L34" s="151"/>
      <c r="M34" s="151"/>
      <c r="N34" s="151">
        <f t="shared" si="79"/>
        <v>65</v>
      </c>
      <c r="O34" s="135">
        <f t="shared" si="53"/>
        <v>0.13640000000000002</v>
      </c>
      <c r="P34" s="152"/>
      <c r="Q34" s="135">
        <f t="shared" si="54"/>
        <v>1.1636</v>
      </c>
      <c r="R34" s="135"/>
      <c r="S34" s="135">
        <f t="shared" si="55"/>
        <v>0</v>
      </c>
      <c r="T34" s="135"/>
      <c r="U34" s="135"/>
      <c r="V34" s="135">
        <f t="shared" si="56"/>
        <v>1.3</v>
      </c>
      <c r="W34" s="135">
        <f t="shared" si="57"/>
        <v>0.68200000000000005</v>
      </c>
      <c r="X34" s="135"/>
      <c r="Y34" s="135">
        <f t="shared" si="58"/>
        <v>5.8180000000000005</v>
      </c>
      <c r="Z34" s="135"/>
      <c r="AA34" s="135">
        <f t="shared" si="59"/>
        <v>0</v>
      </c>
      <c r="AB34" s="135"/>
      <c r="AC34" s="135"/>
      <c r="AD34" s="135">
        <f t="shared" si="60"/>
        <v>6.5000000000000009</v>
      </c>
      <c r="AE34" s="135">
        <f t="shared" si="61"/>
        <v>1.7050000000000001</v>
      </c>
      <c r="AF34" s="135"/>
      <c r="AG34" s="135">
        <f t="shared" si="62"/>
        <v>14.545</v>
      </c>
      <c r="AH34" s="135"/>
      <c r="AI34" s="135">
        <f t="shared" si="63"/>
        <v>0</v>
      </c>
      <c r="AJ34" s="135"/>
      <c r="AK34" s="135"/>
      <c r="AL34" s="135">
        <f t="shared" si="64"/>
        <v>16.25</v>
      </c>
      <c r="AM34" s="135">
        <f t="shared" si="65"/>
        <v>1.7050000000000001</v>
      </c>
      <c r="AN34" s="135"/>
      <c r="AO34" s="135">
        <f t="shared" si="66"/>
        <v>14.545</v>
      </c>
      <c r="AP34" s="135"/>
      <c r="AQ34" s="135">
        <f t="shared" si="67"/>
        <v>0</v>
      </c>
      <c r="AR34" s="135"/>
      <c r="AS34" s="135"/>
      <c r="AT34" s="135">
        <f t="shared" si="80"/>
        <v>16.25</v>
      </c>
      <c r="AU34" s="135">
        <f t="shared" si="68"/>
        <v>1.7050000000000001</v>
      </c>
      <c r="AV34" s="135"/>
      <c r="AW34" s="135">
        <f t="shared" si="69"/>
        <v>14.545</v>
      </c>
      <c r="AX34" s="135"/>
      <c r="AY34" s="135">
        <f t="shared" si="70"/>
        <v>0</v>
      </c>
      <c r="AZ34" s="135"/>
      <c r="BA34" s="135"/>
      <c r="BB34" s="135">
        <f t="shared" si="71"/>
        <v>16.25</v>
      </c>
      <c r="BC34" s="135">
        <f t="shared" si="72"/>
        <v>0.68200000000000005</v>
      </c>
      <c r="BD34" s="151"/>
      <c r="BE34" s="135">
        <f t="shared" si="73"/>
        <v>5.8180000000000005</v>
      </c>
      <c r="BF34" s="151"/>
      <c r="BG34" s="135">
        <f t="shared" si="74"/>
        <v>0</v>
      </c>
      <c r="BH34" s="151"/>
      <c r="BI34" s="151"/>
      <c r="BJ34" s="151">
        <f t="shared" si="32"/>
        <v>6.5000000000000009</v>
      </c>
      <c r="BK34" s="151">
        <f t="shared" si="75"/>
        <v>0.2046</v>
      </c>
      <c r="BL34" s="151"/>
      <c r="BM34" s="135">
        <f t="shared" si="76"/>
        <v>1.7453999999999998</v>
      </c>
      <c r="BN34" s="151"/>
      <c r="BO34" s="135">
        <f t="shared" si="77"/>
        <v>0</v>
      </c>
      <c r="BP34" s="151"/>
      <c r="BQ34" s="151"/>
      <c r="BR34" s="151">
        <f t="shared" si="78"/>
        <v>1.9499999999999997</v>
      </c>
      <c r="BS34" s="154"/>
      <c r="BT34" s="23"/>
    </row>
    <row r="35" spans="1:72" s="131" customFormat="1" ht="14.1" customHeight="1" x14ac:dyDescent="0.2">
      <c r="A35" s="306">
        <v>3211</v>
      </c>
      <c r="B35" s="122">
        <v>3211125</v>
      </c>
      <c r="C35" s="270" t="s">
        <v>170</v>
      </c>
      <c r="D35" s="240" t="str">
        <f>'Annex-V (a) '!D36</f>
        <v>Nos.</v>
      </c>
      <c r="E35" s="241">
        <f>'Annex-V (a) '!E36</f>
        <v>0.42035398230088494</v>
      </c>
      <c r="F35" s="143">
        <f>'Annex-V (a) '!F36</f>
        <v>678</v>
      </c>
      <c r="G35" s="151">
        <f>'Annex-V (a) '!G36</f>
        <v>29.92</v>
      </c>
      <c r="H35" s="151"/>
      <c r="I35" s="151">
        <f>'Annex-V (a) '!I36</f>
        <v>255.08</v>
      </c>
      <c r="J35" s="135"/>
      <c r="K35" s="151">
        <f>'Annex-V (a) '!K36</f>
        <v>0</v>
      </c>
      <c r="L35" s="151"/>
      <c r="M35" s="151"/>
      <c r="N35" s="151">
        <f t="shared" si="79"/>
        <v>285</v>
      </c>
      <c r="O35" s="135">
        <f t="shared" si="53"/>
        <v>0.59840000000000004</v>
      </c>
      <c r="P35" s="152"/>
      <c r="Q35" s="135">
        <f t="shared" si="54"/>
        <v>5.1016000000000004</v>
      </c>
      <c r="R35" s="135"/>
      <c r="S35" s="135">
        <f t="shared" si="55"/>
        <v>0</v>
      </c>
      <c r="T35" s="135"/>
      <c r="U35" s="135"/>
      <c r="V35" s="135">
        <f t="shared" si="56"/>
        <v>5.7</v>
      </c>
      <c r="W35" s="135">
        <f t="shared" si="57"/>
        <v>2.9920000000000004</v>
      </c>
      <c r="X35" s="135"/>
      <c r="Y35" s="135">
        <f t="shared" si="58"/>
        <v>25.508000000000003</v>
      </c>
      <c r="Z35" s="135"/>
      <c r="AA35" s="135">
        <f t="shared" si="59"/>
        <v>0</v>
      </c>
      <c r="AB35" s="135"/>
      <c r="AC35" s="135"/>
      <c r="AD35" s="135">
        <f t="shared" si="60"/>
        <v>28.500000000000004</v>
      </c>
      <c r="AE35" s="135">
        <f t="shared" si="61"/>
        <v>7.48</v>
      </c>
      <c r="AF35" s="135"/>
      <c r="AG35" s="135">
        <f t="shared" si="62"/>
        <v>63.77</v>
      </c>
      <c r="AH35" s="135"/>
      <c r="AI35" s="135">
        <f t="shared" si="63"/>
        <v>0</v>
      </c>
      <c r="AJ35" s="135"/>
      <c r="AK35" s="135"/>
      <c r="AL35" s="135">
        <f t="shared" si="64"/>
        <v>71.25</v>
      </c>
      <c r="AM35" s="135">
        <f t="shared" si="65"/>
        <v>7.48</v>
      </c>
      <c r="AN35" s="135"/>
      <c r="AO35" s="135">
        <f t="shared" si="66"/>
        <v>63.77</v>
      </c>
      <c r="AP35" s="135"/>
      <c r="AQ35" s="135">
        <f t="shared" si="67"/>
        <v>0</v>
      </c>
      <c r="AR35" s="135"/>
      <c r="AS35" s="135"/>
      <c r="AT35" s="135">
        <f t="shared" si="80"/>
        <v>71.25</v>
      </c>
      <c r="AU35" s="135">
        <f t="shared" si="68"/>
        <v>7.48</v>
      </c>
      <c r="AV35" s="135"/>
      <c r="AW35" s="135">
        <f t="shared" si="69"/>
        <v>63.77</v>
      </c>
      <c r="AX35" s="135"/>
      <c r="AY35" s="135">
        <f t="shared" si="70"/>
        <v>0</v>
      </c>
      <c r="AZ35" s="135"/>
      <c r="BA35" s="135"/>
      <c r="BB35" s="135">
        <f t="shared" si="71"/>
        <v>71.25</v>
      </c>
      <c r="BC35" s="135">
        <f t="shared" si="72"/>
        <v>2.9920000000000004</v>
      </c>
      <c r="BD35" s="151"/>
      <c r="BE35" s="135">
        <f t="shared" si="73"/>
        <v>25.508000000000003</v>
      </c>
      <c r="BF35" s="151"/>
      <c r="BG35" s="135">
        <f t="shared" si="74"/>
        <v>0</v>
      </c>
      <c r="BH35" s="151"/>
      <c r="BI35" s="151"/>
      <c r="BJ35" s="151">
        <f t="shared" si="32"/>
        <v>28.500000000000004</v>
      </c>
      <c r="BK35" s="151">
        <f t="shared" si="75"/>
        <v>0.89760000000000006</v>
      </c>
      <c r="BL35" s="151"/>
      <c r="BM35" s="135">
        <f t="shared" si="76"/>
        <v>7.6524000000000001</v>
      </c>
      <c r="BN35" s="151"/>
      <c r="BO35" s="135">
        <f t="shared" si="77"/>
        <v>0</v>
      </c>
      <c r="BP35" s="151"/>
      <c r="BQ35" s="151"/>
      <c r="BR35" s="151">
        <f t="shared" si="78"/>
        <v>8.5500000000000007</v>
      </c>
      <c r="BS35" s="154"/>
      <c r="BT35" s="23"/>
    </row>
    <row r="36" spans="1:72" s="131" customFormat="1" ht="14.1" customHeight="1" x14ac:dyDescent="0.2">
      <c r="A36" s="300">
        <v>3211</v>
      </c>
      <c r="B36" s="122">
        <v>3211126</v>
      </c>
      <c r="C36" s="270" t="s">
        <v>171</v>
      </c>
      <c r="D36" s="240" t="str">
        <f>'Annex-V (a) '!D37</f>
        <v>Nos.</v>
      </c>
      <c r="E36" s="241">
        <f>'Annex-V (a) '!E37</f>
        <v>2.1739130434782608</v>
      </c>
      <c r="F36" s="143">
        <f>'Annex-V (a) '!F37</f>
        <v>23</v>
      </c>
      <c r="G36" s="151">
        <f>'Annex-V (a) '!G37</f>
        <v>5.25</v>
      </c>
      <c r="H36" s="151"/>
      <c r="I36" s="151">
        <f>'Annex-V (a) '!I37</f>
        <v>44.75</v>
      </c>
      <c r="J36" s="171"/>
      <c r="K36" s="151">
        <f>'Annex-V (a) '!K37</f>
        <v>0</v>
      </c>
      <c r="L36" s="151"/>
      <c r="M36" s="151"/>
      <c r="N36" s="151">
        <f t="shared" si="79"/>
        <v>50</v>
      </c>
      <c r="O36" s="135">
        <f t="shared" si="53"/>
        <v>0.105</v>
      </c>
      <c r="P36" s="152"/>
      <c r="Q36" s="135">
        <f t="shared" si="54"/>
        <v>0.89500000000000002</v>
      </c>
      <c r="R36" s="135"/>
      <c r="S36" s="135">
        <f t="shared" si="55"/>
        <v>0</v>
      </c>
      <c r="T36" s="135"/>
      <c r="U36" s="135"/>
      <c r="V36" s="135">
        <f t="shared" si="56"/>
        <v>1</v>
      </c>
      <c r="W36" s="135">
        <f t="shared" si="57"/>
        <v>0.52500000000000002</v>
      </c>
      <c r="X36" s="135"/>
      <c r="Y36" s="135">
        <f t="shared" si="58"/>
        <v>4.4750000000000005</v>
      </c>
      <c r="Z36" s="135"/>
      <c r="AA36" s="135">
        <f t="shared" si="59"/>
        <v>0</v>
      </c>
      <c r="AB36" s="135"/>
      <c r="AC36" s="135"/>
      <c r="AD36" s="135">
        <f t="shared" si="60"/>
        <v>5.0000000000000009</v>
      </c>
      <c r="AE36" s="135">
        <f t="shared" si="61"/>
        <v>1.3125</v>
      </c>
      <c r="AF36" s="135"/>
      <c r="AG36" s="135">
        <f t="shared" si="62"/>
        <v>11.1875</v>
      </c>
      <c r="AH36" s="135"/>
      <c r="AI36" s="135">
        <f t="shared" si="63"/>
        <v>0</v>
      </c>
      <c r="AJ36" s="135"/>
      <c r="AK36" s="135"/>
      <c r="AL36" s="135">
        <f t="shared" si="64"/>
        <v>12.5</v>
      </c>
      <c r="AM36" s="135">
        <f t="shared" si="65"/>
        <v>1.3125</v>
      </c>
      <c r="AN36" s="135"/>
      <c r="AO36" s="135">
        <f t="shared" si="66"/>
        <v>11.1875</v>
      </c>
      <c r="AP36" s="135"/>
      <c r="AQ36" s="135">
        <f t="shared" si="67"/>
        <v>0</v>
      </c>
      <c r="AR36" s="135"/>
      <c r="AS36" s="135"/>
      <c r="AT36" s="135">
        <f t="shared" si="80"/>
        <v>12.5</v>
      </c>
      <c r="AU36" s="135">
        <f t="shared" si="68"/>
        <v>1.3125</v>
      </c>
      <c r="AV36" s="135"/>
      <c r="AW36" s="135">
        <f t="shared" si="69"/>
        <v>11.1875</v>
      </c>
      <c r="AX36" s="135"/>
      <c r="AY36" s="135">
        <f t="shared" si="70"/>
        <v>0</v>
      </c>
      <c r="AZ36" s="135"/>
      <c r="BA36" s="135"/>
      <c r="BB36" s="135">
        <f t="shared" si="71"/>
        <v>12.5</v>
      </c>
      <c r="BC36" s="135">
        <f t="shared" si="72"/>
        <v>0.52500000000000002</v>
      </c>
      <c r="BD36" s="151"/>
      <c r="BE36" s="135">
        <f t="shared" si="73"/>
        <v>4.4750000000000005</v>
      </c>
      <c r="BF36" s="151"/>
      <c r="BG36" s="135">
        <f t="shared" si="74"/>
        <v>0</v>
      </c>
      <c r="BH36" s="151"/>
      <c r="BI36" s="151"/>
      <c r="BJ36" s="151">
        <f t="shared" si="32"/>
        <v>5.0000000000000009</v>
      </c>
      <c r="BK36" s="151">
        <f t="shared" si="75"/>
        <v>0.1575</v>
      </c>
      <c r="BL36" s="151"/>
      <c r="BM36" s="135">
        <f t="shared" si="76"/>
        <v>1.3425</v>
      </c>
      <c r="BN36" s="151"/>
      <c r="BO36" s="135">
        <f t="shared" si="77"/>
        <v>0</v>
      </c>
      <c r="BP36" s="151"/>
      <c r="BQ36" s="151"/>
      <c r="BR36" s="151">
        <f t="shared" si="78"/>
        <v>1.5</v>
      </c>
      <c r="BS36" s="154"/>
      <c r="BT36" s="23"/>
    </row>
    <row r="37" spans="1:72" s="131" customFormat="1" ht="14.1" customHeight="1" x14ac:dyDescent="0.2">
      <c r="A37" s="300">
        <v>3211</v>
      </c>
      <c r="B37" s="122">
        <v>3211128</v>
      </c>
      <c r="C37" s="301" t="s">
        <v>172</v>
      </c>
      <c r="D37" s="240" t="str">
        <f>'Annex-V (a) '!D38</f>
        <v>L.S</v>
      </c>
      <c r="E37" s="241">
        <f>'Annex-V (a) '!E38</f>
        <v>0</v>
      </c>
      <c r="F37" s="241">
        <f>'Annex-V (a) '!F38</f>
        <v>0</v>
      </c>
      <c r="G37" s="151">
        <f>'Annex-V (a) '!G38</f>
        <v>8.9</v>
      </c>
      <c r="H37" s="151"/>
      <c r="I37" s="151">
        <f>'Annex-V (a) '!I38</f>
        <v>76.099999999999994</v>
      </c>
      <c r="J37" s="171"/>
      <c r="K37" s="151">
        <f>'Annex-V (a) '!K38</f>
        <v>0</v>
      </c>
      <c r="L37" s="151"/>
      <c r="M37" s="151"/>
      <c r="N37" s="151">
        <f t="shared" si="79"/>
        <v>85</v>
      </c>
      <c r="O37" s="135">
        <f t="shared" si="53"/>
        <v>0.17800000000000002</v>
      </c>
      <c r="P37" s="152"/>
      <c r="Q37" s="135">
        <f t="shared" si="54"/>
        <v>1.522</v>
      </c>
      <c r="R37" s="135"/>
      <c r="S37" s="135">
        <f t="shared" si="55"/>
        <v>0</v>
      </c>
      <c r="T37" s="135"/>
      <c r="U37" s="135"/>
      <c r="V37" s="135">
        <f t="shared" si="56"/>
        <v>1.7</v>
      </c>
      <c r="W37" s="135">
        <f t="shared" si="57"/>
        <v>0.89000000000000012</v>
      </c>
      <c r="X37" s="135"/>
      <c r="Y37" s="135">
        <f t="shared" si="58"/>
        <v>7.6099999999999994</v>
      </c>
      <c r="Z37" s="135"/>
      <c r="AA37" s="135">
        <f t="shared" si="59"/>
        <v>0</v>
      </c>
      <c r="AB37" s="135"/>
      <c r="AC37" s="135"/>
      <c r="AD37" s="135">
        <f t="shared" si="60"/>
        <v>8.5</v>
      </c>
      <c r="AE37" s="135">
        <f t="shared" si="61"/>
        <v>2.2250000000000001</v>
      </c>
      <c r="AF37" s="135"/>
      <c r="AG37" s="135">
        <f t="shared" si="62"/>
        <v>19.024999999999999</v>
      </c>
      <c r="AH37" s="135"/>
      <c r="AI37" s="135">
        <f t="shared" si="63"/>
        <v>0</v>
      </c>
      <c r="AJ37" s="135"/>
      <c r="AK37" s="135"/>
      <c r="AL37" s="135">
        <f t="shared" si="64"/>
        <v>21.25</v>
      </c>
      <c r="AM37" s="135">
        <f t="shared" si="65"/>
        <v>2.2250000000000001</v>
      </c>
      <c r="AN37" s="135"/>
      <c r="AO37" s="135">
        <f t="shared" si="66"/>
        <v>19.024999999999999</v>
      </c>
      <c r="AP37" s="135"/>
      <c r="AQ37" s="135">
        <f t="shared" si="67"/>
        <v>0</v>
      </c>
      <c r="AR37" s="135"/>
      <c r="AS37" s="135"/>
      <c r="AT37" s="135">
        <f t="shared" si="80"/>
        <v>21.25</v>
      </c>
      <c r="AU37" s="135">
        <f t="shared" si="68"/>
        <v>2.2250000000000001</v>
      </c>
      <c r="AV37" s="135"/>
      <c r="AW37" s="135">
        <f t="shared" si="69"/>
        <v>19.024999999999999</v>
      </c>
      <c r="AX37" s="135"/>
      <c r="AY37" s="135">
        <f t="shared" si="70"/>
        <v>0</v>
      </c>
      <c r="AZ37" s="135"/>
      <c r="BA37" s="135"/>
      <c r="BB37" s="135">
        <f t="shared" si="71"/>
        <v>21.25</v>
      </c>
      <c r="BC37" s="135">
        <f t="shared" si="72"/>
        <v>0.89000000000000012</v>
      </c>
      <c r="BD37" s="151"/>
      <c r="BE37" s="135">
        <f t="shared" si="73"/>
        <v>7.6099999999999994</v>
      </c>
      <c r="BF37" s="151"/>
      <c r="BG37" s="135">
        <f t="shared" si="74"/>
        <v>0</v>
      </c>
      <c r="BH37" s="151"/>
      <c r="BI37" s="151"/>
      <c r="BJ37" s="151">
        <f t="shared" si="32"/>
        <v>8.5</v>
      </c>
      <c r="BK37" s="151">
        <f t="shared" si="75"/>
        <v>0.26700000000000002</v>
      </c>
      <c r="BL37" s="151"/>
      <c r="BM37" s="135">
        <f t="shared" si="76"/>
        <v>2.2829999999999999</v>
      </c>
      <c r="BN37" s="151"/>
      <c r="BO37" s="135">
        <f t="shared" si="77"/>
        <v>0</v>
      </c>
      <c r="BP37" s="151"/>
      <c r="BQ37" s="151"/>
      <c r="BR37" s="151">
        <f t="shared" si="78"/>
        <v>2.5499999999999998</v>
      </c>
      <c r="BS37" s="154"/>
      <c r="BT37" s="23"/>
    </row>
    <row r="38" spans="1:72" s="131" customFormat="1" ht="14.1" customHeight="1" x14ac:dyDescent="0.2">
      <c r="A38" s="300">
        <v>3211</v>
      </c>
      <c r="B38" s="122">
        <v>3211131</v>
      </c>
      <c r="C38" s="301" t="s">
        <v>173</v>
      </c>
      <c r="D38" s="240" t="str">
        <f>'Annex-V (a) '!D39</f>
        <v>PM</v>
      </c>
      <c r="E38" s="241">
        <f>'Annex-V (a) '!E39</f>
        <v>0.35714285714285715</v>
      </c>
      <c r="F38" s="143">
        <f>'Annex-V (a) '!F39</f>
        <v>8820</v>
      </c>
      <c r="G38" s="151">
        <f>'Annex-V (a) '!G39</f>
        <v>330.75</v>
      </c>
      <c r="H38" s="151"/>
      <c r="I38" s="151">
        <f>'Annex-V (a) '!I39</f>
        <v>2819.25</v>
      </c>
      <c r="J38" s="171"/>
      <c r="K38" s="151">
        <f>'Annex-V (a) '!K39</f>
        <v>0</v>
      </c>
      <c r="L38" s="151"/>
      <c r="M38" s="151"/>
      <c r="N38" s="151">
        <f t="shared" si="79"/>
        <v>3150</v>
      </c>
      <c r="O38" s="135">
        <f t="shared" si="53"/>
        <v>6.6150000000000002</v>
      </c>
      <c r="P38" s="152"/>
      <c r="Q38" s="135">
        <f t="shared" si="54"/>
        <v>56.384999999999998</v>
      </c>
      <c r="R38" s="135"/>
      <c r="S38" s="135">
        <f t="shared" si="55"/>
        <v>0</v>
      </c>
      <c r="T38" s="135"/>
      <c r="U38" s="135"/>
      <c r="V38" s="135">
        <f t="shared" si="56"/>
        <v>63</v>
      </c>
      <c r="W38" s="135">
        <f t="shared" si="57"/>
        <v>33.075000000000003</v>
      </c>
      <c r="X38" s="135"/>
      <c r="Y38" s="135">
        <f t="shared" si="58"/>
        <v>281.92500000000001</v>
      </c>
      <c r="Z38" s="135"/>
      <c r="AA38" s="135">
        <f t="shared" si="59"/>
        <v>0</v>
      </c>
      <c r="AB38" s="135"/>
      <c r="AC38" s="135"/>
      <c r="AD38" s="135">
        <f t="shared" si="60"/>
        <v>315</v>
      </c>
      <c r="AE38" s="135">
        <f t="shared" si="61"/>
        <v>82.6875</v>
      </c>
      <c r="AF38" s="135"/>
      <c r="AG38" s="135">
        <f t="shared" si="62"/>
        <v>704.8125</v>
      </c>
      <c r="AH38" s="135"/>
      <c r="AI38" s="135">
        <f t="shared" si="63"/>
        <v>0</v>
      </c>
      <c r="AJ38" s="135"/>
      <c r="AK38" s="135"/>
      <c r="AL38" s="135">
        <f t="shared" si="64"/>
        <v>787.5</v>
      </c>
      <c r="AM38" s="135">
        <f t="shared" si="65"/>
        <v>82.6875</v>
      </c>
      <c r="AN38" s="135"/>
      <c r="AO38" s="135">
        <f t="shared" si="66"/>
        <v>704.8125</v>
      </c>
      <c r="AP38" s="135"/>
      <c r="AQ38" s="135">
        <f t="shared" si="67"/>
        <v>0</v>
      </c>
      <c r="AR38" s="135"/>
      <c r="AS38" s="135"/>
      <c r="AT38" s="135">
        <f t="shared" si="80"/>
        <v>787.5</v>
      </c>
      <c r="AU38" s="135">
        <f t="shared" si="68"/>
        <v>82.6875</v>
      </c>
      <c r="AV38" s="135"/>
      <c r="AW38" s="135">
        <f t="shared" si="69"/>
        <v>704.8125</v>
      </c>
      <c r="AX38" s="135"/>
      <c r="AY38" s="135">
        <f t="shared" si="70"/>
        <v>0</v>
      </c>
      <c r="AZ38" s="135"/>
      <c r="BA38" s="135"/>
      <c r="BB38" s="135">
        <f t="shared" si="71"/>
        <v>787.5</v>
      </c>
      <c r="BC38" s="135">
        <f t="shared" si="72"/>
        <v>33.075000000000003</v>
      </c>
      <c r="BD38" s="151"/>
      <c r="BE38" s="135">
        <f t="shared" si="73"/>
        <v>281.92500000000001</v>
      </c>
      <c r="BF38" s="151"/>
      <c r="BG38" s="135">
        <f t="shared" si="74"/>
        <v>0</v>
      </c>
      <c r="BH38" s="151"/>
      <c r="BI38" s="151"/>
      <c r="BJ38" s="151">
        <f t="shared" si="32"/>
        <v>315</v>
      </c>
      <c r="BK38" s="151">
        <f t="shared" si="75"/>
        <v>9.9224999999999994</v>
      </c>
      <c r="BL38" s="151"/>
      <c r="BM38" s="135">
        <f t="shared" si="76"/>
        <v>84.577500000000001</v>
      </c>
      <c r="BN38" s="151"/>
      <c r="BO38" s="135">
        <f t="shared" si="77"/>
        <v>0</v>
      </c>
      <c r="BP38" s="151"/>
      <c r="BQ38" s="151"/>
      <c r="BR38" s="151">
        <f t="shared" si="78"/>
        <v>94.5</v>
      </c>
      <c r="BS38" s="154"/>
      <c r="BT38" s="23"/>
    </row>
    <row r="39" spans="1:72" s="131" customFormat="1" ht="14.1" customHeight="1" x14ac:dyDescent="0.2">
      <c r="A39" s="300">
        <v>3221</v>
      </c>
      <c r="B39" s="122">
        <v>3221104</v>
      </c>
      <c r="C39" s="301" t="s">
        <v>23</v>
      </c>
      <c r="D39" s="240" t="str">
        <f>'Annex-V (a) '!D40</f>
        <v>L.S</v>
      </c>
      <c r="E39" s="241">
        <f>'Annex-V (a) '!E40</f>
        <v>0</v>
      </c>
      <c r="F39" s="143">
        <f>'Annex-V (a) '!F40</f>
        <v>0</v>
      </c>
      <c r="G39" s="151">
        <f>'Annex-V (a) '!G40</f>
        <v>34.1</v>
      </c>
      <c r="H39" s="151"/>
      <c r="I39" s="151">
        <f>'Annex-V (a) '!I40</f>
        <v>290.8</v>
      </c>
      <c r="J39" s="171"/>
      <c r="K39" s="151">
        <f>'Annex-V (a) '!K40</f>
        <v>0</v>
      </c>
      <c r="L39" s="151"/>
      <c r="M39" s="151"/>
      <c r="N39" s="151">
        <f t="shared" si="79"/>
        <v>324.90000000000003</v>
      </c>
      <c r="O39" s="135">
        <f t="shared" si="53"/>
        <v>0.68200000000000005</v>
      </c>
      <c r="P39" s="152"/>
      <c r="Q39" s="135">
        <f t="shared" si="54"/>
        <v>5.8160000000000007</v>
      </c>
      <c r="R39" s="135"/>
      <c r="S39" s="135">
        <f t="shared" si="55"/>
        <v>0</v>
      </c>
      <c r="T39" s="135"/>
      <c r="U39" s="135"/>
      <c r="V39" s="135">
        <f t="shared" si="56"/>
        <v>6.4980000000000011</v>
      </c>
      <c r="W39" s="135">
        <f t="shared" si="57"/>
        <v>3.41</v>
      </c>
      <c r="X39" s="135"/>
      <c r="Y39" s="135">
        <f t="shared" si="58"/>
        <v>29.080000000000002</v>
      </c>
      <c r="Z39" s="135"/>
      <c r="AA39" s="135">
        <f t="shared" si="59"/>
        <v>0</v>
      </c>
      <c r="AB39" s="135"/>
      <c r="AC39" s="135"/>
      <c r="AD39" s="135">
        <f t="shared" si="60"/>
        <v>32.49</v>
      </c>
      <c r="AE39" s="135">
        <f t="shared" si="61"/>
        <v>8.5250000000000004</v>
      </c>
      <c r="AF39" s="135"/>
      <c r="AG39" s="135">
        <f t="shared" si="62"/>
        <v>72.7</v>
      </c>
      <c r="AH39" s="135"/>
      <c r="AI39" s="135">
        <f t="shared" si="63"/>
        <v>0</v>
      </c>
      <c r="AJ39" s="135"/>
      <c r="AK39" s="135"/>
      <c r="AL39" s="135">
        <f t="shared" si="64"/>
        <v>81.225000000000009</v>
      </c>
      <c r="AM39" s="135">
        <f t="shared" si="65"/>
        <v>8.5250000000000004</v>
      </c>
      <c r="AN39" s="135"/>
      <c r="AO39" s="135">
        <f t="shared" si="66"/>
        <v>72.7</v>
      </c>
      <c r="AP39" s="135"/>
      <c r="AQ39" s="135">
        <f t="shared" si="67"/>
        <v>0</v>
      </c>
      <c r="AR39" s="135"/>
      <c r="AS39" s="135"/>
      <c r="AT39" s="135">
        <f t="shared" si="80"/>
        <v>81.225000000000009</v>
      </c>
      <c r="AU39" s="135">
        <f t="shared" si="68"/>
        <v>8.5250000000000004</v>
      </c>
      <c r="AV39" s="135"/>
      <c r="AW39" s="135">
        <f t="shared" si="69"/>
        <v>72.7</v>
      </c>
      <c r="AX39" s="135"/>
      <c r="AY39" s="135">
        <f t="shared" si="70"/>
        <v>0</v>
      </c>
      <c r="AZ39" s="135"/>
      <c r="BA39" s="135"/>
      <c r="BB39" s="135">
        <f t="shared" si="71"/>
        <v>81.225000000000009</v>
      </c>
      <c r="BC39" s="135">
        <f t="shared" si="72"/>
        <v>3.41</v>
      </c>
      <c r="BD39" s="151"/>
      <c r="BE39" s="135">
        <f t="shared" si="73"/>
        <v>29.080000000000002</v>
      </c>
      <c r="BF39" s="151"/>
      <c r="BG39" s="135">
        <f t="shared" si="74"/>
        <v>0</v>
      </c>
      <c r="BH39" s="151"/>
      <c r="BI39" s="151"/>
      <c r="BJ39" s="151">
        <f>SUM(BC39:BI39)</f>
        <v>32.49</v>
      </c>
      <c r="BK39" s="151">
        <f t="shared" si="75"/>
        <v>1.0229999999999999</v>
      </c>
      <c r="BL39" s="151"/>
      <c r="BM39" s="135">
        <f t="shared" si="76"/>
        <v>8.7240000000000002</v>
      </c>
      <c r="BN39" s="151"/>
      <c r="BO39" s="135">
        <f t="shared" si="77"/>
        <v>0</v>
      </c>
      <c r="BP39" s="151"/>
      <c r="BQ39" s="151"/>
      <c r="BR39" s="151">
        <f>SUM(BK39:BQ39)</f>
        <v>9.7469999999999999</v>
      </c>
      <c r="BS39" s="154"/>
      <c r="BT39" s="23"/>
    </row>
    <row r="40" spans="1:72" s="131" customFormat="1" ht="14.1" customHeight="1" x14ac:dyDescent="0.2">
      <c r="A40" s="300">
        <v>3231</v>
      </c>
      <c r="B40" s="122">
        <v>3231201</v>
      </c>
      <c r="C40" s="351" t="s">
        <v>174</v>
      </c>
      <c r="D40" s="240" t="str">
        <f>'Annex-V (a) '!D41</f>
        <v>Nos.</v>
      </c>
      <c r="E40" s="241">
        <f>'Annex-V (a) '!E41</f>
        <v>7.5</v>
      </c>
      <c r="F40" s="143">
        <f>'Annex-V (a) '!F41</f>
        <v>50</v>
      </c>
      <c r="G40" s="151">
        <f>'Annex-V (a) '!G41</f>
        <v>39.35</v>
      </c>
      <c r="H40" s="151"/>
      <c r="I40" s="151">
        <f>'Annex-V (a) '!I41</f>
        <v>335.65</v>
      </c>
      <c r="J40" s="171"/>
      <c r="K40" s="151">
        <f>'Annex-V (a) '!K41</f>
        <v>0</v>
      </c>
      <c r="L40" s="151"/>
      <c r="M40" s="151"/>
      <c r="N40" s="151">
        <f t="shared" ref="N40" si="81">SUM(G40:K40)</f>
        <v>375</v>
      </c>
      <c r="O40" s="135">
        <f t="shared" si="53"/>
        <v>0.78700000000000003</v>
      </c>
      <c r="P40" s="152"/>
      <c r="Q40" s="135">
        <f t="shared" si="54"/>
        <v>6.7130000000000001</v>
      </c>
      <c r="R40" s="135"/>
      <c r="S40" s="135">
        <f t="shared" si="55"/>
        <v>0</v>
      </c>
      <c r="T40" s="135"/>
      <c r="U40" s="135"/>
      <c r="V40" s="135">
        <f t="shared" ref="V40" si="82">SUM(O40:U40)</f>
        <v>7.5</v>
      </c>
      <c r="W40" s="135">
        <f t="shared" si="57"/>
        <v>3.9350000000000005</v>
      </c>
      <c r="X40" s="135"/>
      <c r="Y40" s="135">
        <f t="shared" si="58"/>
        <v>33.564999999999998</v>
      </c>
      <c r="Z40" s="135"/>
      <c r="AA40" s="135">
        <f t="shared" si="59"/>
        <v>0</v>
      </c>
      <c r="AB40" s="135"/>
      <c r="AC40" s="135"/>
      <c r="AD40" s="135">
        <f t="shared" ref="AD40" si="83">SUM(W40:AC40)</f>
        <v>37.5</v>
      </c>
      <c r="AE40" s="135">
        <f t="shared" si="61"/>
        <v>9.8375000000000004</v>
      </c>
      <c r="AF40" s="135"/>
      <c r="AG40" s="135">
        <f t="shared" si="62"/>
        <v>83.912499999999994</v>
      </c>
      <c r="AH40" s="135"/>
      <c r="AI40" s="135">
        <f t="shared" si="63"/>
        <v>0</v>
      </c>
      <c r="AJ40" s="135"/>
      <c r="AK40" s="135"/>
      <c r="AL40" s="135">
        <f t="shared" ref="AL40" si="84">SUM(AE40:AK40)</f>
        <v>93.75</v>
      </c>
      <c r="AM40" s="135">
        <f t="shared" si="65"/>
        <v>9.8375000000000004</v>
      </c>
      <c r="AN40" s="135"/>
      <c r="AO40" s="135">
        <f t="shared" si="66"/>
        <v>83.912499999999994</v>
      </c>
      <c r="AP40" s="135"/>
      <c r="AQ40" s="135">
        <f t="shared" si="67"/>
        <v>0</v>
      </c>
      <c r="AR40" s="135"/>
      <c r="AS40" s="135"/>
      <c r="AT40" s="135">
        <f t="shared" ref="AT40" si="85">SUM(AM40:AS40)</f>
        <v>93.75</v>
      </c>
      <c r="AU40" s="135">
        <f t="shared" si="68"/>
        <v>9.8375000000000004</v>
      </c>
      <c r="AV40" s="135"/>
      <c r="AW40" s="135">
        <f t="shared" si="69"/>
        <v>83.912499999999994</v>
      </c>
      <c r="AX40" s="135"/>
      <c r="AY40" s="135">
        <f t="shared" si="70"/>
        <v>0</v>
      </c>
      <c r="AZ40" s="135"/>
      <c r="BA40" s="135"/>
      <c r="BB40" s="135">
        <f t="shared" ref="BB40" si="86">SUM(AU40:BA40)</f>
        <v>93.75</v>
      </c>
      <c r="BC40" s="135">
        <f t="shared" si="72"/>
        <v>3.9350000000000005</v>
      </c>
      <c r="BD40" s="151"/>
      <c r="BE40" s="135">
        <f t="shared" si="73"/>
        <v>33.564999999999998</v>
      </c>
      <c r="BF40" s="151"/>
      <c r="BG40" s="135">
        <f t="shared" si="74"/>
        <v>0</v>
      </c>
      <c r="BH40" s="151"/>
      <c r="BI40" s="151"/>
      <c r="BJ40" s="151">
        <f t="shared" ref="BJ40" si="87">SUM(BC40:BI40)</f>
        <v>37.5</v>
      </c>
      <c r="BK40" s="151">
        <f t="shared" si="75"/>
        <v>1.1805000000000001</v>
      </c>
      <c r="BL40" s="151"/>
      <c r="BM40" s="135">
        <f t="shared" si="76"/>
        <v>10.0695</v>
      </c>
      <c r="BN40" s="151"/>
      <c r="BO40" s="135">
        <f t="shared" si="77"/>
        <v>0</v>
      </c>
      <c r="BP40" s="151"/>
      <c r="BQ40" s="151"/>
      <c r="BR40" s="151">
        <f t="shared" ref="BR40" si="88">SUM(BK40:BQ40)</f>
        <v>11.25</v>
      </c>
      <c r="BS40" s="154"/>
      <c r="BT40" s="23"/>
    </row>
    <row r="41" spans="1:72" s="131" customFormat="1" ht="14.1" customHeight="1" x14ac:dyDescent="0.2">
      <c r="A41" s="300">
        <v>3231</v>
      </c>
      <c r="B41" s="122">
        <v>3231201</v>
      </c>
      <c r="C41" s="351" t="s">
        <v>177</v>
      </c>
      <c r="D41" s="240" t="str">
        <f>'Annex-V (a) '!D42</f>
        <v>Nos.</v>
      </c>
      <c r="E41" s="241">
        <f>'Annex-V (a) '!E42</f>
        <v>116.66666666666667</v>
      </c>
      <c r="F41" s="143">
        <f>'Annex-V (a) '!F42</f>
        <v>3</v>
      </c>
      <c r="G41" s="151">
        <f>'Annex-V (a) '!G42</f>
        <v>36.72</v>
      </c>
      <c r="H41" s="151"/>
      <c r="I41" s="151">
        <f>'Annex-V (a) '!I42</f>
        <v>313.27999999999997</v>
      </c>
      <c r="J41" s="171"/>
      <c r="K41" s="151">
        <f>'Annex-V (a) '!K42</f>
        <v>0</v>
      </c>
      <c r="L41" s="151"/>
      <c r="M41" s="151"/>
      <c r="N41" s="151">
        <f t="shared" si="79"/>
        <v>350</v>
      </c>
      <c r="O41" s="135">
        <f t="shared" si="53"/>
        <v>0.73439999999999994</v>
      </c>
      <c r="P41" s="152"/>
      <c r="Q41" s="135">
        <f t="shared" si="54"/>
        <v>6.2655999999999992</v>
      </c>
      <c r="R41" s="135"/>
      <c r="S41" s="135">
        <f t="shared" si="55"/>
        <v>0</v>
      </c>
      <c r="T41" s="135"/>
      <c r="U41" s="135"/>
      <c r="V41" s="135">
        <f t="shared" si="56"/>
        <v>6.9999999999999991</v>
      </c>
      <c r="W41" s="135">
        <f t="shared" si="57"/>
        <v>3.6720000000000002</v>
      </c>
      <c r="X41" s="135"/>
      <c r="Y41" s="135">
        <f t="shared" si="58"/>
        <v>31.327999999999999</v>
      </c>
      <c r="Z41" s="135"/>
      <c r="AA41" s="135">
        <f t="shared" si="59"/>
        <v>0</v>
      </c>
      <c r="AB41" s="135"/>
      <c r="AC41" s="135"/>
      <c r="AD41" s="135">
        <f t="shared" si="60"/>
        <v>35</v>
      </c>
      <c r="AE41" s="135">
        <f t="shared" si="61"/>
        <v>9.18</v>
      </c>
      <c r="AF41" s="135"/>
      <c r="AG41" s="135">
        <f t="shared" si="62"/>
        <v>78.319999999999993</v>
      </c>
      <c r="AH41" s="135"/>
      <c r="AI41" s="135">
        <f t="shared" si="63"/>
        <v>0</v>
      </c>
      <c r="AJ41" s="135"/>
      <c r="AK41" s="135"/>
      <c r="AL41" s="135">
        <f t="shared" si="64"/>
        <v>87.5</v>
      </c>
      <c r="AM41" s="135">
        <f t="shared" si="65"/>
        <v>9.18</v>
      </c>
      <c r="AN41" s="135"/>
      <c r="AO41" s="135">
        <f t="shared" si="66"/>
        <v>78.319999999999993</v>
      </c>
      <c r="AP41" s="135"/>
      <c r="AQ41" s="135">
        <f t="shared" si="67"/>
        <v>0</v>
      </c>
      <c r="AR41" s="135"/>
      <c r="AS41" s="135"/>
      <c r="AT41" s="135">
        <f t="shared" si="80"/>
        <v>87.5</v>
      </c>
      <c r="AU41" s="135">
        <f t="shared" si="68"/>
        <v>9.18</v>
      </c>
      <c r="AV41" s="135"/>
      <c r="AW41" s="135">
        <f t="shared" si="69"/>
        <v>78.319999999999993</v>
      </c>
      <c r="AX41" s="135"/>
      <c r="AY41" s="135">
        <f t="shared" si="70"/>
        <v>0</v>
      </c>
      <c r="AZ41" s="135"/>
      <c r="BA41" s="135"/>
      <c r="BB41" s="135">
        <f t="shared" si="71"/>
        <v>87.5</v>
      </c>
      <c r="BC41" s="135">
        <f t="shared" si="72"/>
        <v>3.6720000000000002</v>
      </c>
      <c r="BD41" s="151"/>
      <c r="BE41" s="135">
        <f t="shared" si="73"/>
        <v>31.327999999999999</v>
      </c>
      <c r="BF41" s="151"/>
      <c r="BG41" s="135">
        <f t="shared" si="74"/>
        <v>0</v>
      </c>
      <c r="BH41" s="151"/>
      <c r="BI41" s="151"/>
      <c r="BJ41" s="151">
        <f t="shared" si="32"/>
        <v>35</v>
      </c>
      <c r="BK41" s="151">
        <f t="shared" si="75"/>
        <v>1.1015999999999999</v>
      </c>
      <c r="BL41" s="151"/>
      <c r="BM41" s="135">
        <f t="shared" si="76"/>
        <v>9.3983999999999988</v>
      </c>
      <c r="BN41" s="151"/>
      <c r="BO41" s="135">
        <f t="shared" si="77"/>
        <v>0</v>
      </c>
      <c r="BP41" s="151"/>
      <c r="BQ41" s="151"/>
      <c r="BR41" s="151">
        <f t="shared" si="78"/>
        <v>10.499999999999998</v>
      </c>
      <c r="BS41" s="154"/>
      <c r="BT41" s="23"/>
    </row>
    <row r="42" spans="1:72" s="131" customFormat="1" ht="14.1" customHeight="1" x14ac:dyDescent="0.2">
      <c r="A42" s="300">
        <v>3241</v>
      </c>
      <c r="B42" s="122">
        <v>3241101</v>
      </c>
      <c r="C42" s="351" t="s">
        <v>175</v>
      </c>
      <c r="D42" s="240" t="str">
        <f>'Annex-V (a) '!D43</f>
        <v>L.S</v>
      </c>
      <c r="E42" s="241">
        <f>'Annex-V (a) '!E43</f>
        <v>0</v>
      </c>
      <c r="F42" s="241">
        <f>'Annex-V (a) '!F43</f>
        <v>0</v>
      </c>
      <c r="G42" s="151">
        <f>'Annex-V (a) '!G43</f>
        <v>38.340000000000003</v>
      </c>
      <c r="H42" s="151"/>
      <c r="I42" s="151">
        <f>'Annex-V (a) '!I43</f>
        <v>326.41000000000003</v>
      </c>
      <c r="J42" s="171"/>
      <c r="K42" s="151">
        <f>'Annex-V (a) '!K43</f>
        <v>0</v>
      </c>
      <c r="L42" s="151"/>
      <c r="M42" s="151"/>
      <c r="N42" s="151">
        <f t="shared" ref="N42" si="89">SUM(G42:K42)</f>
        <v>364.75</v>
      </c>
      <c r="O42" s="135">
        <f t="shared" si="53"/>
        <v>0.76680000000000004</v>
      </c>
      <c r="P42" s="152"/>
      <c r="Q42" s="135">
        <f t="shared" si="54"/>
        <v>6.5282000000000009</v>
      </c>
      <c r="R42" s="135"/>
      <c r="S42" s="135">
        <f t="shared" si="55"/>
        <v>0</v>
      </c>
      <c r="T42" s="135"/>
      <c r="U42" s="135"/>
      <c r="V42" s="135">
        <f t="shared" ref="V42" si="90">SUM(O42:U42)</f>
        <v>7.2950000000000008</v>
      </c>
      <c r="W42" s="135">
        <f t="shared" si="57"/>
        <v>3.8340000000000005</v>
      </c>
      <c r="X42" s="135"/>
      <c r="Y42" s="135">
        <f t="shared" si="58"/>
        <v>32.641000000000005</v>
      </c>
      <c r="Z42" s="135"/>
      <c r="AA42" s="135">
        <f t="shared" si="59"/>
        <v>0</v>
      </c>
      <c r="AB42" s="135"/>
      <c r="AC42" s="135"/>
      <c r="AD42" s="135">
        <f t="shared" ref="AD42" si="91">SUM(W42:AC42)</f>
        <v>36.475000000000009</v>
      </c>
      <c r="AE42" s="135">
        <f t="shared" si="61"/>
        <v>9.5850000000000009</v>
      </c>
      <c r="AF42" s="135"/>
      <c r="AG42" s="135">
        <f t="shared" si="62"/>
        <v>81.602500000000006</v>
      </c>
      <c r="AH42" s="135"/>
      <c r="AI42" s="135">
        <f t="shared" si="63"/>
        <v>0</v>
      </c>
      <c r="AJ42" s="135"/>
      <c r="AK42" s="135"/>
      <c r="AL42" s="135">
        <f t="shared" ref="AL42" si="92">SUM(AE42:AK42)</f>
        <v>91.1875</v>
      </c>
      <c r="AM42" s="135">
        <f t="shared" si="65"/>
        <v>9.5850000000000009</v>
      </c>
      <c r="AN42" s="135"/>
      <c r="AO42" s="135">
        <f t="shared" si="66"/>
        <v>81.602500000000006</v>
      </c>
      <c r="AP42" s="135"/>
      <c r="AQ42" s="135">
        <f t="shared" si="67"/>
        <v>0</v>
      </c>
      <c r="AR42" s="135"/>
      <c r="AS42" s="135"/>
      <c r="AT42" s="135">
        <f t="shared" ref="AT42" si="93">SUM(AM42:AS42)</f>
        <v>91.1875</v>
      </c>
      <c r="AU42" s="135">
        <f t="shared" si="68"/>
        <v>9.5850000000000009</v>
      </c>
      <c r="AV42" s="135"/>
      <c r="AW42" s="135">
        <f t="shared" si="69"/>
        <v>81.602500000000006</v>
      </c>
      <c r="AX42" s="135"/>
      <c r="AY42" s="135">
        <f t="shared" si="70"/>
        <v>0</v>
      </c>
      <c r="AZ42" s="135"/>
      <c r="BA42" s="135"/>
      <c r="BB42" s="135">
        <f t="shared" ref="BB42" si="94">SUM(AU42:BA42)</f>
        <v>91.1875</v>
      </c>
      <c r="BC42" s="135">
        <f t="shared" si="72"/>
        <v>3.8340000000000005</v>
      </c>
      <c r="BD42" s="151"/>
      <c r="BE42" s="135">
        <f t="shared" si="73"/>
        <v>32.641000000000005</v>
      </c>
      <c r="BF42" s="151"/>
      <c r="BG42" s="135">
        <f t="shared" si="74"/>
        <v>0</v>
      </c>
      <c r="BH42" s="151"/>
      <c r="BI42" s="151"/>
      <c r="BJ42" s="151">
        <f t="shared" ref="BJ42" si="95">SUM(BC42:BI42)</f>
        <v>36.475000000000009</v>
      </c>
      <c r="BK42" s="151">
        <f t="shared" si="75"/>
        <v>1.1502000000000001</v>
      </c>
      <c r="BL42" s="151"/>
      <c r="BM42" s="135">
        <f t="shared" si="76"/>
        <v>9.7923000000000009</v>
      </c>
      <c r="BN42" s="151"/>
      <c r="BO42" s="135">
        <f t="shared" si="77"/>
        <v>0</v>
      </c>
      <c r="BP42" s="151"/>
      <c r="BQ42" s="151"/>
      <c r="BR42" s="151">
        <f t="shared" ref="BR42" si="96">SUM(BK42:BQ42)</f>
        <v>10.942500000000001</v>
      </c>
      <c r="BS42" s="154"/>
      <c r="BT42" s="23"/>
    </row>
    <row r="43" spans="1:72" s="131" customFormat="1" ht="14.1" customHeight="1" x14ac:dyDescent="0.2">
      <c r="A43" s="300">
        <v>3241</v>
      </c>
      <c r="B43" s="122">
        <v>3241102</v>
      </c>
      <c r="C43" s="351" t="s">
        <v>176</v>
      </c>
      <c r="D43" s="240" t="str">
        <f>'Annex-V (a) '!D44</f>
        <v>L.S</v>
      </c>
      <c r="E43" s="241">
        <f>'Annex-V (a) '!E44</f>
        <v>0</v>
      </c>
      <c r="F43" s="241">
        <f>'Annex-V (a) '!F44</f>
        <v>0</v>
      </c>
      <c r="G43" s="151">
        <f>'Annex-V (a) '!G44</f>
        <v>5.25</v>
      </c>
      <c r="H43" s="151"/>
      <c r="I43" s="151">
        <f>'Annex-V (a) '!I44</f>
        <v>44.75</v>
      </c>
      <c r="J43" s="171"/>
      <c r="K43" s="151">
        <f>'Annex-V (a) '!K44</f>
        <v>0</v>
      </c>
      <c r="L43" s="151"/>
      <c r="M43" s="151"/>
      <c r="N43" s="151">
        <f t="shared" si="79"/>
        <v>50</v>
      </c>
      <c r="O43" s="135">
        <f t="shared" si="53"/>
        <v>0.105</v>
      </c>
      <c r="P43" s="152"/>
      <c r="Q43" s="135">
        <f t="shared" si="54"/>
        <v>0.89500000000000002</v>
      </c>
      <c r="R43" s="135"/>
      <c r="S43" s="135">
        <f t="shared" si="55"/>
        <v>0</v>
      </c>
      <c r="T43" s="135"/>
      <c r="U43" s="135"/>
      <c r="V43" s="135">
        <f t="shared" si="56"/>
        <v>1</v>
      </c>
      <c r="W43" s="135">
        <f t="shared" si="57"/>
        <v>0.52500000000000002</v>
      </c>
      <c r="X43" s="135"/>
      <c r="Y43" s="135">
        <f t="shared" si="58"/>
        <v>4.4750000000000005</v>
      </c>
      <c r="Z43" s="135"/>
      <c r="AA43" s="135">
        <f t="shared" si="59"/>
        <v>0</v>
      </c>
      <c r="AB43" s="135"/>
      <c r="AC43" s="135"/>
      <c r="AD43" s="135">
        <f t="shared" si="60"/>
        <v>5.0000000000000009</v>
      </c>
      <c r="AE43" s="135">
        <f t="shared" si="61"/>
        <v>1.3125</v>
      </c>
      <c r="AF43" s="135"/>
      <c r="AG43" s="135">
        <f t="shared" si="62"/>
        <v>11.1875</v>
      </c>
      <c r="AH43" s="135"/>
      <c r="AI43" s="135">
        <f t="shared" si="63"/>
        <v>0</v>
      </c>
      <c r="AJ43" s="135"/>
      <c r="AK43" s="135"/>
      <c r="AL43" s="135">
        <f t="shared" si="64"/>
        <v>12.5</v>
      </c>
      <c r="AM43" s="135">
        <f t="shared" si="65"/>
        <v>1.3125</v>
      </c>
      <c r="AN43" s="135"/>
      <c r="AO43" s="135">
        <f t="shared" si="66"/>
        <v>11.1875</v>
      </c>
      <c r="AP43" s="135"/>
      <c r="AQ43" s="135">
        <f t="shared" si="67"/>
        <v>0</v>
      </c>
      <c r="AR43" s="135"/>
      <c r="AS43" s="135"/>
      <c r="AT43" s="135">
        <f t="shared" si="80"/>
        <v>12.5</v>
      </c>
      <c r="AU43" s="135">
        <f t="shared" si="68"/>
        <v>1.3125</v>
      </c>
      <c r="AV43" s="135"/>
      <c r="AW43" s="135">
        <f t="shared" si="69"/>
        <v>11.1875</v>
      </c>
      <c r="AX43" s="135"/>
      <c r="AY43" s="135">
        <f t="shared" si="70"/>
        <v>0</v>
      </c>
      <c r="AZ43" s="135"/>
      <c r="BA43" s="135"/>
      <c r="BB43" s="135">
        <f t="shared" si="71"/>
        <v>12.5</v>
      </c>
      <c r="BC43" s="135">
        <f t="shared" si="72"/>
        <v>0.52500000000000002</v>
      </c>
      <c r="BD43" s="151"/>
      <c r="BE43" s="135">
        <f t="shared" si="73"/>
        <v>4.4750000000000005</v>
      </c>
      <c r="BF43" s="151"/>
      <c r="BG43" s="135">
        <f t="shared" si="74"/>
        <v>0</v>
      </c>
      <c r="BH43" s="151"/>
      <c r="BI43" s="151"/>
      <c r="BJ43" s="151">
        <f t="shared" si="32"/>
        <v>5.0000000000000009</v>
      </c>
      <c r="BK43" s="151">
        <f t="shared" si="75"/>
        <v>0.1575</v>
      </c>
      <c r="BL43" s="151"/>
      <c r="BM43" s="135">
        <f t="shared" si="76"/>
        <v>1.3425</v>
      </c>
      <c r="BN43" s="151"/>
      <c r="BO43" s="135">
        <f t="shared" si="77"/>
        <v>0</v>
      </c>
      <c r="BP43" s="151"/>
      <c r="BQ43" s="151"/>
      <c r="BR43" s="151">
        <f t="shared" si="78"/>
        <v>1.5</v>
      </c>
      <c r="BS43" s="154"/>
      <c r="BT43" s="23"/>
    </row>
    <row r="44" spans="1:72" s="131" customFormat="1" ht="14.1" customHeight="1" x14ac:dyDescent="0.2">
      <c r="A44" s="300">
        <v>3243</v>
      </c>
      <c r="B44" s="122">
        <v>3243101</v>
      </c>
      <c r="C44" s="301" t="s">
        <v>178</v>
      </c>
      <c r="D44" s="240" t="str">
        <f>'Annex-V (a) '!D45</f>
        <v>L.S</v>
      </c>
      <c r="E44" s="241">
        <f>'Annex-V (a) '!E45</f>
        <v>0</v>
      </c>
      <c r="F44" s="241">
        <f>'Annex-V (a) '!F45</f>
        <v>0</v>
      </c>
      <c r="G44" s="151">
        <f>'Annex-V (a) '!G45</f>
        <v>89.25</v>
      </c>
      <c r="H44" s="151"/>
      <c r="I44" s="151">
        <f>'Annex-V (a) '!I45</f>
        <v>760.75</v>
      </c>
      <c r="J44" s="171"/>
      <c r="K44" s="151">
        <f>'Annex-V (a) '!K45</f>
        <v>0</v>
      </c>
      <c r="L44" s="151"/>
      <c r="M44" s="151"/>
      <c r="N44" s="151">
        <f t="shared" si="79"/>
        <v>850</v>
      </c>
      <c r="O44" s="135">
        <f t="shared" si="53"/>
        <v>1.7850000000000001</v>
      </c>
      <c r="P44" s="152"/>
      <c r="Q44" s="135">
        <f t="shared" si="54"/>
        <v>15.215</v>
      </c>
      <c r="R44" s="135"/>
      <c r="S44" s="135">
        <f t="shared" si="55"/>
        <v>0</v>
      </c>
      <c r="T44" s="135"/>
      <c r="U44" s="135"/>
      <c r="V44" s="135">
        <f t="shared" si="56"/>
        <v>17</v>
      </c>
      <c r="W44" s="135">
        <f t="shared" si="57"/>
        <v>8.9250000000000007</v>
      </c>
      <c r="X44" s="135"/>
      <c r="Y44" s="135">
        <f t="shared" si="58"/>
        <v>76.075000000000003</v>
      </c>
      <c r="Z44" s="135"/>
      <c r="AA44" s="135">
        <f t="shared" si="59"/>
        <v>0</v>
      </c>
      <c r="AB44" s="135"/>
      <c r="AC44" s="135"/>
      <c r="AD44" s="135">
        <f t="shared" si="60"/>
        <v>85</v>
      </c>
      <c r="AE44" s="135">
        <f t="shared" si="61"/>
        <v>22.3125</v>
      </c>
      <c r="AF44" s="135"/>
      <c r="AG44" s="135">
        <f t="shared" si="62"/>
        <v>190.1875</v>
      </c>
      <c r="AH44" s="135"/>
      <c r="AI44" s="135">
        <f t="shared" si="63"/>
        <v>0</v>
      </c>
      <c r="AJ44" s="135"/>
      <c r="AK44" s="135"/>
      <c r="AL44" s="135">
        <f t="shared" si="64"/>
        <v>212.5</v>
      </c>
      <c r="AM44" s="135">
        <f t="shared" si="65"/>
        <v>22.3125</v>
      </c>
      <c r="AN44" s="135"/>
      <c r="AO44" s="135">
        <f t="shared" si="66"/>
        <v>190.1875</v>
      </c>
      <c r="AP44" s="135"/>
      <c r="AQ44" s="135">
        <f t="shared" si="67"/>
        <v>0</v>
      </c>
      <c r="AR44" s="135"/>
      <c r="AS44" s="135"/>
      <c r="AT44" s="135">
        <f t="shared" si="80"/>
        <v>212.5</v>
      </c>
      <c r="AU44" s="135">
        <f t="shared" si="68"/>
        <v>22.3125</v>
      </c>
      <c r="AV44" s="135"/>
      <c r="AW44" s="135">
        <f t="shared" si="69"/>
        <v>190.1875</v>
      </c>
      <c r="AX44" s="135"/>
      <c r="AY44" s="135">
        <f t="shared" si="70"/>
        <v>0</v>
      </c>
      <c r="AZ44" s="135"/>
      <c r="BA44" s="135"/>
      <c r="BB44" s="135">
        <f t="shared" si="71"/>
        <v>212.5</v>
      </c>
      <c r="BC44" s="135">
        <f t="shared" si="72"/>
        <v>8.9250000000000007</v>
      </c>
      <c r="BD44" s="151"/>
      <c r="BE44" s="135">
        <f t="shared" si="73"/>
        <v>76.075000000000003</v>
      </c>
      <c r="BF44" s="151"/>
      <c r="BG44" s="135">
        <f t="shared" si="74"/>
        <v>0</v>
      </c>
      <c r="BH44" s="151"/>
      <c r="BI44" s="151"/>
      <c r="BJ44" s="151">
        <f t="shared" si="32"/>
        <v>85</v>
      </c>
      <c r="BK44" s="151">
        <f t="shared" si="75"/>
        <v>2.6774999999999998</v>
      </c>
      <c r="BL44" s="151"/>
      <c r="BM44" s="135">
        <f t="shared" si="76"/>
        <v>22.822499999999998</v>
      </c>
      <c r="BN44" s="151"/>
      <c r="BO44" s="135">
        <f t="shared" si="77"/>
        <v>0</v>
      </c>
      <c r="BP44" s="151"/>
      <c r="BQ44" s="151"/>
      <c r="BR44" s="151">
        <f t="shared" si="78"/>
        <v>25.499999999999996</v>
      </c>
      <c r="BS44" s="154"/>
      <c r="BT44" s="23"/>
    </row>
    <row r="45" spans="1:72" s="131" customFormat="1" ht="14.1" customHeight="1" x14ac:dyDescent="0.2">
      <c r="A45" s="300">
        <v>3243</v>
      </c>
      <c r="B45" s="122">
        <v>3243102</v>
      </c>
      <c r="C45" s="301" t="s">
        <v>25</v>
      </c>
      <c r="D45" s="240" t="str">
        <f>'Annex-V (a) '!D46</f>
        <v>L.S</v>
      </c>
      <c r="E45" s="241">
        <f>'Annex-V (a) '!E46</f>
        <v>0</v>
      </c>
      <c r="F45" s="241">
        <f>'Annex-V (a) '!F46</f>
        <v>0</v>
      </c>
      <c r="G45" s="151">
        <f>'Annex-V (a) '!G46</f>
        <v>56.7</v>
      </c>
      <c r="H45" s="151"/>
      <c r="I45" s="151">
        <f>'Annex-V (a) '!I46</f>
        <v>483.3</v>
      </c>
      <c r="J45" s="171"/>
      <c r="K45" s="151">
        <f>'Annex-V (a) '!K46</f>
        <v>0</v>
      </c>
      <c r="L45" s="151"/>
      <c r="M45" s="151"/>
      <c r="N45" s="151">
        <f t="shared" si="79"/>
        <v>540</v>
      </c>
      <c r="O45" s="135">
        <f t="shared" si="53"/>
        <v>1.1340000000000001</v>
      </c>
      <c r="P45" s="152"/>
      <c r="Q45" s="135">
        <f t="shared" si="54"/>
        <v>9.6660000000000004</v>
      </c>
      <c r="R45" s="135"/>
      <c r="S45" s="135">
        <f t="shared" si="55"/>
        <v>0</v>
      </c>
      <c r="T45" s="135"/>
      <c r="U45" s="135"/>
      <c r="V45" s="135">
        <f t="shared" si="56"/>
        <v>10.8</v>
      </c>
      <c r="W45" s="135">
        <f t="shared" si="57"/>
        <v>5.6700000000000008</v>
      </c>
      <c r="X45" s="135"/>
      <c r="Y45" s="135">
        <f t="shared" si="58"/>
        <v>48.330000000000005</v>
      </c>
      <c r="Z45" s="135"/>
      <c r="AA45" s="135">
        <f t="shared" si="59"/>
        <v>0</v>
      </c>
      <c r="AB45" s="135"/>
      <c r="AC45" s="135"/>
      <c r="AD45" s="135">
        <f t="shared" si="60"/>
        <v>54.000000000000007</v>
      </c>
      <c r="AE45" s="135">
        <f t="shared" si="61"/>
        <v>14.175000000000001</v>
      </c>
      <c r="AF45" s="135"/>
      <c r="AG45" s="135">
        <f t="shared" si="62"/>
        <v>120.825</v>
      </c>
      <c r="AH45" s="135"/>
      <c r="AI45" s="135">
        <f t="shared" si="63"/>
        <v>0</v>
      </c>
      <c r="AJ45" s="135"/>
      <c r="AK45" s="135"/>
      <c r="AL45" s="135">
        <f t="shared" si="64"/>
        <v>135</v>
      </c>
      <c r="AM45" s="135">
        <f t="shared" si="65"/>
        <v>14.175000000000001</v>
      </c>
      <c r="AN45" s="135"/>
      <c r="AO45" s="135">
        <f t="shared" si="66"/>
        <v>120.825</v>
      </c>
      <c r="AP45" s="135"/>
      <c r="AQ45" s="135">
        <f t="shared" si="67"/>
        <v>0</v>
      </c>
      <c r="AR45" s="135"/>
      <c r="AS45" s="135"/>
      <c r="AT45" s="135">
        <f t="shared" si="80"/>
        <v>135</v>
      </c>
      <c r="AU45" s="135">
        <f t="shared" si="68"/>
        <v>14.175000000000001</v>
      </c>
      <c r="AV45" s="135"/>
      <c r="AW45" s="135">
        <f t="shared" si="69"/>
        <v>120.825</v>
      </c>
      <c r="AX45" s="135"/>
      <c r="AY45" s="135">
        <f t="shared" si="70"/>
        <v>0</v>
      </c>
      <c r="AZ45" s="135"/>
      <c r="BA45" s="135"/>
      <c r="BB45" s="135">
        <f t="shared" si="71"/>
        <v>135</v>
      </c>
      <c r="BC45" s="135">
        <f t="shared" si="72"/>
        <v>5.6700000000000008</v>
      </c>
      <c r="BD45" s="151"/>
      <c r="BE45" s="135">
        <f t="shared" si="73"/>
        <v>48.330000000000005</v>
      </c>
      <c r="BF45" s="151"/>
      <c r="BG45" s="135">
        <f t="shared" si="74"/>
        <v>0</v>
      </c>
      <c r="BH45" s="151"/>
      <c r="BI45" s="151"/>
      <c r="BJ45" s="151">
        <f t="shared" si="32"/>
        <v>54.000000000000007</v>
      </c>
      <c r="BK45" s="151">
        <f t="shared" si="75"/>
        <v>1.7010000000000001</v>
      </c>
      <c r="BL45" s="151"/>
      <c r="BM45" s="135">
        <f t="shared" si="76"/>
        <v>14.499000000000001</v>
      </c>
      <c r="BN45" s="151"/>
      <c r="BO45" s="135">
        <f t="shared" si="77"/>
        <v>0</v>
      </c>
      <c r="BP45" s="151"/>
      <c r="BQ45" s="151"/>
      <c r="BR45" s="151">
        <f t="shared" si="78"/>
        <v>16.2</v>
      </c>
      <c r="BS45" s="154"/>
      <c r="BT45" s="23"/>
    </row>
    <row r="46" spans="1:72" s="131" customFormat="1" ht="14.1" customHeight="1" x14ac:dyDescent="0.2">
      <c r="A46" s="300">
        <v>3255</v>
      </c>
      <c r="B46" s="122">
        <v>3255101</v>
      </c>
      <c r="C46" s="301" t="s">
        <v>179</v>
      </c>
      <c r="D46" s="240" t="str">
        <f>'Annex-V (a) '!D47</f>
        <v>L.S</v>
      </c>
      <c r="E46" s="241">
        <f>'Annex-V (a) '!E47</f>
        <v>0</v>
      </c>
      <c r="F46" s="241">
        <f>'Annex-V (a) '!F47</f>
        <v>0</v>
      </c>
      <c r="G46" s="151">
        <f>'Annex-V (a) '!G47</f>
        <v>26.25</v>
      </c>
      <c r="H46" s="151"/>
      <c r="I46" s="151">
        <f>'Annex-V (a) '!I47</f>
        <v>223.75</v>
      </c>
      <c r="J46" s="171"/>
      <c r="K46" s="151">
        <f>'Annex-V (a) '!K47</f>
        <v>0</v>
      </c>
      <c r="L46" s="151"/>
      <c r="M46" s="151"/>
      <c r="N46" s="151">
        <f t="shared" si="79"/>
        <v>250</v>
      </c>
      <c r="O46" s="135">
        <f t="shared" si="53"/>
        <v>0.52500000000000002</v>
      </c>
      <c r="P46" s="152"/>
      <c r="Q46" s="135">
        <f t="shared" si="54"/>
        <v>4.4750000000000005</v>
      </c>
      <c r="R46" s="135"/>
      <c r="S46" s="135">
        <f t="shared" si="55"/>
        <v>0</v>
      </c>
      <c r="T46" s="135"/>
      <c r="U46" s="135"/>
      <c r="V46" s="135">
        <f t="shared" si="56"/>
        <v>5.0000000000000009</v>
      </c>
      <c r="W46" s="135">
        <f t="shared" si="57"/>
        <v>2.625</v>
      </c>
      <c r="X46" s="135"/>
      <c r="Y46" s="135">
        <f t="shared" si="58"/>
        <v>22.375</v>
      </c>
      <c r="Z46" s="135"/>
      <c r="AA46" s="135">
        <f t="shared" si="59"/>
        <v>0</v>
      </c>
      <c r="AB46" s="135"/>
      <c r="AC46" s="135"/>
      <c r="AD46" s="135">
        <f t="shared" si="60"/>
        <v>25</v>
      </c>
      <c r="AE46" s="135">
        <f t="shared" si="61"/>
        <v>6.5625</v>
      </c>
      <c r="AF46" s="135"/>
      <c r="AG46" s="135">
        <f t="shared" si="62"/>
        <v>55.9375</v>
      </c>
      <c r="AH46" s="135"/>
      <c r="AI46" s="135">
        <f t="shared" si="63"/>
        <v>0</v>
      </c>
      <c r="AJ46" s="135"/>
      <c r="AK46" s="135"/>
      <c r="AL46" s="135">
        <f t="shared" si="64"/>
        <v>62.5</v>
      </c>
      <c r="AM46" s="135">
        <f t="shared" si="65"/>
        <v>6.5625</v>
      </c>
      <c r="AN46" s="135"/>
      <c r="AO46" s="135">
        <f t="shared" si="66"/>
        <v>55.9375</v>
      </c>
      <c r="AP46" s="135"/>
      <c r="AQ46" s="135">
        <f t="shared" si="67"/>
        <v>0</v>
      </c>
      <c r="AR46" s="135"/>
      <c r="AS46" s="135"/>
      <c r="AT46" s="135">
        <f t="shared" si="80"/>
        <v>62.5</v>
      </c>
      <c r="AU46" s="135">
        <f t="shared" si="68"/>
        <v>6.5625</v>
      </c>
      <c r="AV46" s="135"/>
      <c r="AW46" s="135">
        <f t="shared" si="69"/>
        <v>55.9375</v>
      </c>
      <c r="AX46" s="135"/>
      <c r="AY46" s="135">
        <f t="shared" si="70"/>
        <v>0</v>
      </c>
      <c r="AZ46" s="135"/>
      <c r="BA46" s="135"/>
      <c r="BB46" s="135">
        <f t="shared" si="71"/>
        <v>62.5</v>
      </c>
      <c r="BC46" s="135">
        <f t="shared" si="72"/>
        <v>2.625</v>
      </c>
      <c r="BD46" s="151"/>
      <c r="BE46" s="135">
        <f t="shared" si="73"/>
        <v>22.375</v>
      </c>
      <c r="BF46" s="151"/>
      <c r="BG46" s="135">
        <f t="shared" si="74"/>
        <v>0</v>
      </c>
      <c r="BH46" s="151"/>
      <c r="BI46" s="151"/>
      <c r="BJ46" s="151">
        <f t="shared" si="32"/>
        <v>25</v>
      </c>
      <c r="BK46" s="151">
        <f t="shared" si="75"/>
        <v>0.78749999999999998</v>
      </c>
      <c r="BL46" s="151"/>
      <c r="BM46" s="135">
        <f t="shared" si="76"/>
        <v>6.7124999999999995</v>
      </c>
      <c r="BN46" s="151"/>
      <c r="BO46" s="135">
        <f t="shared" si="77"/>
        <v>0</v>
      </c>
      <c r="BP46" s="151"/>
      <c r="BQ46" s="151"/>
      <c r="BR46" s="151">
        <f t="shared" si="78"/>
        <v>7.4999999999999991</v>
      </c>
      <c r="BS46" s="154"/>
      <c r="BT46" s="23"/>
    </row>
    <row r="47" spans="1:72" s="131" customFormat="1" ht="14.1" customHeight="1" x14ac:dyDescent="0.2">
      <c r="A47" s="300">
        <v>3255</v>
      </c>
      <c r="B47" s="122">
        <v>3255104</v>
      </c>
      <c r="C47" s="301" t="s">
        <v>180</v>
      </c>
      <c r="D47" s="240" t="str">
        <f>'Annex-V (a) '!D48</f>
        <v>L.S</v>
      </c>
      <c r="E47" s="241">
        <f>'Annex-V (a) '!E48</f>
        <v>0</v>
      </c>
      <c r="F47" s="241">
        <f>'Annex-V (a) '!F48</f>
        <v>0</v>
      </c>
      <c r="G47" s="151">
        <f>'Annex-V (a) '!G48</f>
        <v>2.2000000000000002</v>
      </c>
      <c r="H47" s="151"/>
      <c r="I47" s="151">
        <f>'Annex-V (a) '!I48</f>
        <v>18.8</v>
      </c>
      <c r="J47" s="171"/>
      <c r="K47" s="151">
        <f>'Annex-V (a) '!K48</f>
        <v>0</v>
      </c>
      <c r="L47" s="151"/>
      <c r="M47" s="151"/>
      <c r="N47" s="151">
        <f t="shared" si="79"/>
        <v>21</v>
      </c>
      <c r="O47" s="135">
        <f t="shared" si="53"/>
        <v>4.4000000000000004E-2</v>
      </c>
      <c r="P47" s="152"/>
      <c r="Q47" s="135">
        <f t="shared" si="54"/>
        <v>0.376</v>
      </c>
      <c r="R47" s="135"/>
      <c r="S47" s="135">
        <f t="shared" si="55"/>
        <v>0</v>
      </c>
      <c r="T47" s="135"/>
      <c r="U47" s="135"/>
      <c r="V47" s="135">
        <f t="shared" si="56"/>
        <v>0.42</v>
      </c>
      <c r="W47" s="135">
        <f t="shared" si="57"/>
        <v>0.22000000000000003</v>
      </c>
      <c r="X47" s="135"/>
      <c r="Y47" s="135">
        <f t="shared" si="58"/>
        <v>1.8800000000000001</v>
      </c>
      <c r="Z47" s="135"/>
      <c r="AA47" s="135">
        <f t="shared" si="59"/>
        <v>0</v>
      </c>
      <c r="AB47" s="135"/>
      <c r="AC47" s="135"/>
      <c r="AD47" s="135">
        <f t="shared" si="60"/>
        <v>2.1</v>
      </c>
      <c r="AE47" s="135">
        <f t="shared" si="61"/>
        <v>0.55000000000000004</v>
      </c>
      <c r="AF47" s="135"/>
      <c r="AG47" s="135">
        <f t="shared" si="62"/>
        <v>4.7</v>
      </c>
      <c r="AH47" s="135"/>
      <c r="AI47" s="135">
        <f t="shared" si="63"/>
        <v>0</v>
      </c>
      <c r="AJ47" s="135"/>
      <c r="AK47" s="135"/>
      <c r="AL47" s="135">
        <f t="shared" si="64"/>
        <v>5.25</v>
      </c>
      <c r="AM47" s="135">
        <f t="shared" si="65"/>
        <v>0.55000000000000004</v>
      </c>
      <c r="AN47" s="135"/>
      <c r="AO47" s="135">
        <f t="shared" si="66"/>
        <v>4.7</v>
      </c>
      <c r="AP47" s="135"/>
      <c r="AQ47" s="135">
        <f t="shared" si="67"/>
        <v>0</v>
      </c>
      <c r="AR47" s="135"/>
      <c r="AS47" s="135"/>
      <c r="AT47" s="135">
        <f t="shared" si="80"/>
        <v>5.25</v>
      </c>
      <c r="AU47" s="135">
        <f t="shared" si="68"/>
        <v>0.55000000000000004</v>
      </c>
      <c r="AV47" s="135"/>
      <c r="AW47" s="135">
        <f t="shared" si="69"/>
        <v>4.7</v>
      </c>
      <c r="AX47" s="135"/>
      <c r="AY47" s="135">
        <f t="shared" si="70"/>
        <v>0</v>
      </c>
      <c r="AZ47" s="135"/>
      <c r="BA47" s="135"/>
      <c r="BB47" s="135">
        <f t="shared" si="71"/>
        <v>5.25</v>
      </c>
      <c r="BC47" s="135">
        <f t="shared" si="72"/>
        <v>0.22000000000000003</v>
      </c>
      <c r="BD47" s="151"/>
      <c r="BE47" s="135">
        <f t="shared" si="73"/>
        <v>1.8800000000000001</v>
      </c>
      <c r="BF47" s="151"/>
      <c r="BG47" s="135">
        <f t="shared" si="74"/>
        <v>0</v>
      </c>
      <c r="BH47" s="151"/>
      <c r="BI47" s="151"/>
      <c r="BJ47" s="151">
        <f t="shared" si="32"/>
        <v>2.1</v>
      </c>
      <c r="BK47" s="151">
        <f t="shared" si="75"/>
        <v>6.6000000000000003E-2</v>
      </c>
      <c r="BL47" s="151"/>
      <c r="BM47" s="135">
        <f t="shared" si="76"/>
        <v>0.56399999999999995</v>
      </c>
      <c r="BN47" s="151"/>
      <c r="BO47" s="135">
        <f t="shared" si="77"/>
        <v>0</v>
      </c>
      <c r="BP47" s="151"/>
      <c r="BQ47" s="151"/>
      <c r="BR47" s="151">
        <f t="shared" si="78"/>
        <v>0.62999999999999989</v>
      </c>
      <c r="BS47" s="154"/>
      <c r="BT47" s="23"/>
    </row>
    <row r="48" spans="1:72" s="131" customFormat="1" ht="14.1" customHeight="1" x14ac:dyDescent="0.2">
      <c r="A48" s="306">
        <v>3255</v>
      </c>
      <c r="B48" s="122">
        <v>3255105</v>
      </c>
      <c r="C48" s="301" t="s">
        <v>159</v>
      </c>
      <c r="D48" s="240" t="str">
        <f>'Annex-V (a) '!D49</f>
        <v>L.S</v>
      </c>
      <c r="E48" s="241">
        <f>'Annex-V (a) '!E49</f>
        <v>0</v>
      </c>
      <c r="F48" s="241">
        <f>'Annex-V (a) '!F49</f>
        <v>0</v>
      </c>
      <c r="G48" s="151">
        <f>'Annex-V (a) '!G49</f>
        <v>21.85</v>
      </c>
      <c r="H48" s="151"/>
      <c r="I48" s="151">
        <f>'Annex-V (a) '!I49</f>
        <v>186.15</v>
      </c>
      <c r="J48" s="171"/>
      <c r="K48" s="151">
        <f>'Annex-V (a) '!K49</f>
        <v>0</v>
      </c>
      <c r="L48" s="151"/>
      <c r="M48" s="151"/>
      <c r="N48" s="151">
        <f t="shared" si="79"/>
        <v>208</v>
      </c>
      <c r="O48" s="135">
        <f t="shared" si="53"/>
        <v>0.43700000000000006</v>
      </c>
      <c r="P48" s="152"/>
      <c r="Q48" s="135">
        <f t="shared" si="54"/>
        <v>3.7230000000000003</v>
      </c>
      <c r="R48" s="135"/>
      <c r="S48" s="135">
        <f t="shared" si="55"/>
        <v>0</v>
      </c>
      <c r="T48" s="135"/>
      <c r="U48" s="135"/>
      <c r="V48" s="135">
        <f t="shared" si="56"/>
        <v>4.16</v>
      </c>
      <c r="W48" s="135">
        <f t="shared" si="57"/>
        <v>2.1850000000000001</v>
      </c>
      <c r="X48" s="135"/>
      <c r="Y48" s="135">
        <f t="shared" si="58"/>
        <v>18.615000000000002</v>
      </c>
      <c r="Z48" s="135"/>
      <c r="AA48" s="135">
        <f t="shared" si="59"/>
        <v>0</v>
      </c>
      <c r="AB48" s="135"/>
      <c r="AC48" s="135"/>
      <c r="AD48" s="135">
        <f t="shared" si="60"/>
        <v>20.8</v>
      </c>
      <c r="AE48" s="135">
        <f t="shared" si="61"/>
        <v>5.4625000000000004</v>
      </c>
      <c r="AF48" s="135"/>
      <c r="AG48" s="135">
        <f t="shared" si="62"/>
        <v>46.537500000000001</v>
      </c>
      <c r="AH48" s="135"/>
      <c r="AI48" s="135">
        <f t="shared" si="63"/>
        <v>0</v>
      </c>
      <c r="AJ48" s="135"/>
      <c r="AK48" s="135"/>
      <c r="AL48" s="135">
        <f t="shared" si="64"/>
        <v>52</v>
      </c>
      <c r="AM48" s="135">
        <f t="shared" si="65"/>
        <v>5.4625000000000004</v>
      </c>
      <c r="AN48" s="135"/>
      <c r="AO48" s="135">
        <f t="shared" si="66"/>
        <v>46.537500000000001</v>
      </c>
      <c r="AP48" s="135"/>
      <c r="AQ48" s="135">
        <f t="shared" si="67"/>
        <v>0</v>
      </c>
      <c r="AR48" s="135"/>
      <c r="AS48" s="135"/>
      <c r="AT48" s="135">
        <f t="shared" si="80"/>
        <v>52</v>
      </c>
      <c r="AU48" s="135">
        <f t="shared" si="68"/>
        <v>5.4625000000000004</v>
      </c>
      <c r="AV48" s="135"/>
      <c r="AW48" s="135">
        <f t="shared" si="69"/>
        <v>46.537500000000001</v>
      </c>
      <c r="AX48" s="135"/>
      <c r="AY48" s="135">
        <f t="shared" si="70"/>
        <v>0</v>
      </c>
      <c r="AZ48" s="135"/>
      <c r="BA48" s="135"/>
      <c r="BB48" s="135">
        <f t="shared" si="71"/>
        <v>52</v>
      </c>
      <c r="BC48" s="135">
        <f t="shared" si="72"/>
        <v>2.1850000000000001</v>
      </c>
      <c r="BD48" s="151"/>
      <c r="BE48" s="135">
        <f t="shared" si="73"/>
        <v>18.615000000000002</v>
      </c>
      <c r="BF48" s="151"/>
      <c r="BG48" s="135">
        <f t="shared" si="74"/>
        <v>0</v>
      </c>
      <c r="BH48" s="151"/>
      <c r="BI48" s="151"/>
      <c r="BJ48" s="151">
        <f t="shared" si="32"/>
        <v>20.8</v>
      </c>
      <c r="BK48" s="151">
        <f t="shared" si="75"/>
        <v>0.65549999999999997</v>
      </c>
      <c r="BL48" s="151"/>
      <c r="BM48" s="135">
        <f t="shared" si="76"/>
        <v>5.5845000000000002</v>
      </c>
      <c r="BN48" s="151"/>
      <c r="BO48" s="135">
        <f t="shared" si="77"/>
        <v>0</v>
      </c>
      <c r="BP48" s="151"/>
      <c r="BQ48" s="151"/>
      <c r="BR48" s="151">
        <f t="shared" si="78"/>
        <v>6.24</v>
      </c>
      <c r="BS48" s="154"/>
      <c r="BT48" s="23"/>
    </row>
    <row r="49" spans="1:72" s="131" customFormat="1" ht="14.1" customHeight="1" x14ac:dyDescent="0.2">
      <c r="A49" s="300">
        <v>3257</v>
      </c>
      <c r="B49" s="122">
        <v>3257101</v>
      </c>
      <c r="C49" s="301" t="s">
        <v>26</v>
      </c>
      <c r="D49" s="240" t="str">
        <f>'Annex-V (a) '!D50</f>
        <v>PM</v>
      </c>
      <c r="E49" s="241">
        <f>'Annex-V (a) '!E50</f>
        <v>3.156029929577465</v>
      </c>
      <c r="F49" s="143">
        <f>'Annex-V (a) '!F50</f>
        <v>4544</v>
      </c>
      <c r="G49" s="151">
        <f>'Annex-V (a) '!G50</f>
        <v>3952</v>
      </c>
      <c r="H49" s="171"/>
      <c r="I49" s="151">
        <f>'Annex-V (a) '!I50</f>
        <v>9739.65</v>
      </c>
      <c r="J49" s="151"/>
      <c r="K49" s="151">
        <f>'Annex-V (a) '!K50</f>
        <v>649.35</v>
      </c>
      <c r="L49" s="151"/>
      <c r="M49" s="151"/>
      <c r="N49" s="151">
        <f t="shared" si="79"/>
        <v>14341</v>
      </c>
      <c r="O49" s="135">
        <f t="shared" si="53"/>
        <v>79.040000000000006</v>
      </c>
      <c r="P49" s="152"/>
      <c r="Q49" s="135">
        <f t="shared" si="54"/>
        <v>194.79300000000001</v>
      </c>
      <c r="R49" s="135"/>
      <c r="S49" s="135">
        <f t="shared" si="55"/>
        <v>12.987</v>
      </c>
      <c r="T49" s="135"/>
      <c r="U49" s="135"/>
      <c r="V49" s="135">
        <f t="shared" si="56"/>
        <v>286.82000000000005</v>
      </c>
      <c r="W49" s="135">
        <f t="shared" si="57"/>
        <v>395.20000000000005</v>
      </c>
      <c r="X49" s="135"/>
      <c r="Y49" s="135">
        <f t="shared" si="58"/>
        <v>973.96500000000003</v>
      </c>
      <c r="Z49" s="135"/>
      <c r="AA49" s="135">
        <f t="shared" si="59"/>
        <v>64.935000000000002</v>
      </c>
      <c r="AB49" s="135"/>
      <c r="AC49" s="135"/>
      <c r="AD49" s="135">
        <f t="shared" si="60"/>
        <v>1434.1</v>
      </c>
      <c r="AE49" s="135">
        <f t="shared" si="61"/>
        <v>988</v>
      </c>
      <c r="AF49" s="135"/>
      <c r="AG49" s="135">
        <f t="shared" si="62"/>
        <v>2434.9124999999999</v>
      </c>
      <c r="AH49" s="135"/>
      <c r="AI49" s="135">
        <f t="shared" si="63"/>
        <v>162.33750000000001</v>
      </c>
      <c r="AJ49" s="135"/>
      <c r="AK49" s="135"/>
      <c r="AL49" s="135">
        <f t="shared" si="64"/>
        <v>3585.25</v>
      </c>
      <c r="AM49" s="135">
        <f t="shared" si="65"/>
        <v>988</v>
      </c>
      <c r="AN49" s="135"/>
      <c r="AO49" s="135">
        <f t="shared" si="66"/>
        <v>2434.9124999999999</v>
      </c>
      <c r="AP49" s="135"/>
      <c r="AQ49" s="135">
        <f t="shared" si="67"/>
        <v>162.33750000000001</v>
      </c>
      <c r="AR49" s="135"/>
      <c r="AS49" s="135"/>
      <c r="AT49" s="135">
        <f t="shared" si="80"/>
        <v>3585.25</v>
      </c>
      <c r="AU49" s="135">
        <f t="shared" si="68"/>
        <v>988</v>
      </c>
      <c r="AV49" s="135"/>
      <c r="AW49" s="135">
        <f t="shared" si="69"/>
        <v>2434.9124999999999</v>
      </c>
      <c r="AX49" s="135"/>
      <c r="AY49" s="135">
        <f t="shared" si="70"/>
        <v>162.33750000000001</v>
      </c>
      <c r="AZ49" s="135"/>
      <c r="BA49" s="135"/>
      <c r="BB49" s="135">
        <f t="shared" si="71"/>
        <v>3585.25</v>
      </c>
      <c r="BC49" s="135">
        <f t="shared" si="72"/>
        <v>395.20000000000005</v>
      </c>
      <c r="BD49" s="151"/>
      <c r="BE49" s="135">
        <f t="shared" si="73"/>
        <v>973.96500000000003</v>
      </c>
      <c r="BF49" s="151"/>
      <c r="BG49" s="135">
        <f t="shared" si="74"/>
        <v>64.935000000000002</v>
      </c>
      <c r="BH49" s="151"/>
      <c r="BI49" s="151"/>
      <c r="BJ49" s="151">
        <f t="shared" si="32"/>
        <v>1434.1</v>
      </c>
      <c r="BK49" s="151">
        <f t="shared" si="75"/>
        <v>118.56</v>
      </c>
      <c r="BL49" s="151"/>
      <c r="BM49" s="135">
        <f t="shared" si="76"/>
        <v>292.18949999999995</v>
      </c>
      <c r="BN49" s="151"/>
      <c r="BO49" s="135">
        <f t="shared" si="77"/>
        <v>19.480499999999999</v>
      </c>
      <c r="BP49" s="151"/>
      <c r="BQ49" s="151"/>
      <c r="BR49" s="151">
        <f t="shared" si="78"/>
        <v>430.22999999999996</v>
      </c>
      <c r="BS49" s="154"/>
      <c r="BT49" s="23"/>
    </row>
    <row r="50" spans="1:72" s="131" customFormat="1" ht="14.1" customHeight="1" x14ac:dyDescent="0.2">
      <c r="A50" s="300">
        <v>3257</v>
      </c>
      <c r="B50" s="122">
        <v>3257104</v>
      </c>
      <c r="C50" s="301" t="s">
        <v>162</v>
      </c>
      <c r="D50" s="240" t="str">
        <f>'Annex-V (a) '!D51</f>
        <v>Nos.</v>
      </c>
      <c r="E50" s="241">
        <f>'Annex-V (a) '!E51</f>
        <v>7.7809090909090921</v>
      </c>
      <c r="F50" s="143">
        <f>'Annex-V (a) '!F51</f>
        <v>110</v>
      </c>
      <c r="G50" s="151">
        <f>'Annex-V (a) '!G51</f>
        <v>89.7</v>
      </c>
      <c r="H50" s="135"/>
      <c r="I50" s="151">
        <f>'Annex-V (a) '!I51</f>
        <v>766.2</v>
      </c>
      <c r="J50" s="135"/>
      <c r="K50" s="151">
        <f>'Annex-V (a) '!K51</f>
        <v>0</v>
      </c>
      <c r="L50" s="135"/>
      <c r="M50" s="135"/>
      <c r="N50" s="151">
        <f t="shared" si="79"/>
        <v>855.90000000000009</v>
      </c>
      <c r="O50" s="135">
        <f t="shared" si="53"/>
        <v>1.794</v>
      </c>
      <c r="P50" s="152"/>
      <c r="Q50" s="135">
        <f t="shared" si="54"/>
        <v>15.324000000000002</v>
      </c>
      <c r="R50" s="135"/>
      <c r="S50" s="135">
        <f t="shared" si="55"/>
        <v>0</v>
      </c>
      <c r="T50" s="135"/>
      <c r="U50" s="135"/>
      <c r="V50" s="135">
        <f t="shared" si="56"/>
        <v>17.118000000000002</v>
      </c>
      <c r="W50" s="135">
        <f t="shared" si="57"/>
        <v>8.9700000000000006</v>
      </c>
      <c r="X50" s="135"/>
      <c r="Y50" s="135">
        <f t="shared" si="58"/>
        <v>76.62</v>
      </c>
      <c r="Z50" s="135"/>
      <c r="AA50" s="135">
        <f t="shared" si="59"/>
        <v>0</v>
      </c>
      <c r="AB50" s="135"/>
      <c r="AC50" s="135"/>
      <c r="AD50" s="135">
        <f t="shared" si="60"/>
        <v>85.59</v>
      </c>
      <c r="AE50" s="135">
        <f t="shared" si="61"/>
        <v>22.425000000000001</v>
      </c>
      <c r="AF50" s="135"/>
      <c r="AG50" s="135">
        <f t="shared" si="62"/>
        <v>191.55</v>
      </c>
      <c r="AH50" s="135"/>
      <c r="AI50" s="135">
        <f t="shared" si="63"/>
        <v>0</v>
      </c>
      <c r="AJ50" s="135"/>
      <c r="AK50" s="135"/>
      <c r="AL50" s="135">
        <f t="shared" si="64"/>
        <v>213.97500000000002</v>
      </c>
      <c r="AM50" s="135">
        <f t="shared" si="65"/>
        <v>22.425000000000001</v>
      </c>
      <c r="AN50" s="135"/>
      <c r="AO50" s="135">
        <f t="shared" si="66"/>
        <v>191.55</v>
      </c>
      <c r="AP50" s="135"/>
      <c r="AQ50" s="135">
        <f t="shared" si="67"/>
        <v>0</v>
      </c>
      <c r="AR50" s="135"/>
      <c r="AS50" s="135"/>
      <c r="AT50" s="135">
        <f t="shared" si="80"/>
        <v>213.97500000000002</v>
      </c>
      <c r="AU50" s="135">
        <f t="shared" si="68"/>
        <v>22.425000000000001</v>
      </c>
      <c r="AV50" s="135"/>
      <c r="AW50" s="135">
        <f t="shared" si="69"/>
        <v>191.55</v>
      </c>
      <c r="AX50" s="135"/>
      <c r="AY50" s="135">
        <f t="shared" si="70"/>
        <v>0</v>
      </c>
      <c r="AZ50" s="135"/>
      <c r="BA50" s="135"/>
      <c r="BB50" s="135">
        <f t="shared" si="71"/>
        <v>213.97500000000002</v>
      </c>
      <c r="BC50" s="135">
        <f t="shared" si="72"/>
        <v>8.9700000000000006</v>
      </c>
      <c r="BD50" s="151"/>
      <c r="BE50" s="135">
        <f t="shared" si="73"/>
        <v>76.62</v>
      </c>
      <c r="BF50" s="151"/>
      <c r="BG50" s="135">
        <f t="shared" si="74"/>
        <v>0</v>
      </c>
      <c r="BH50" s="151"/>
      <c r="BI50" s="151"/>
      <c r="BJ50" s="151">
        <f t="shared" si="32"/>
        <v>85.59</v>
      </c>
      <c r="BK50" s="151">
        <f t="shared" si="75"/>
        <v>2.6909999999999998</v>
      </c>
      <c r="BL50" s="151"/>
      <c r="BM50" s="135">
        <f t="shared" si="76"/>
        <v>22.986000000000001</v>
      </c>
      <c r="BN50" s="151"/>
      <c r="BO50" s="135">
        <f t="shared" si="77"/>
        <v>0</v>
      </c>
      <c r="BP50" s="151"/>
      <c r="BQ50" s="151"/>
      <c r="BR50" s="151">
        <f t="shared" si="78"/>
        <v>25.677</v>
      </c>
      <c r="BS50" s="154"/>
      <c r="BT50" s="23"/>
    </row>
    <row r="51" spans="1:72" s="131" customFormat="1" ht="18" customHeight="1" x14ac:dyDescent="0.2">
      <c r="A51" s="300">
        <v>3257</v>
      </c>
      <c r="B51" s="122">
        <v>3257206</v>
      </c>
      <c r="C51" s="301" t="s">
        <v>160</v>
      </c>
      <c r="D51" s="240" t="str">
        <f>'Annex-V (a) '!D52</f>
        <v>Nos.</v>
      </c>
      <c r="E51" s="241">
        <f>'Annex-V (a) '!E52</f>
        <v>0.33333333333333331</v>
      </c>
      <c r="F51" s="143">
        <f>'Annex-V (a) '!F52</f>
        <v>510</v>
      </c>
      <c r="G51" s="151">
        <f>'Annex-V (a) '!G52</f>
        <v>17.72</v>
      </c>
      <c r="H51" s="151"/>
      <c r="I51" s="151">
        <f>'Annex-V (a) '!I52</f>
        <v>152.28</v>
      </c>
      <c r="J51" s="171"/>
      <c r="K51" s="151">
        <f>'Annex-V (a) '!K52</f>
        <v>0</v>
      </c>
      <c r="L51" s="151"/>
      <c r="M51" s="151"/>
      <c r="N51" s="151">
        <f t="shared" si="79"/>
        <v>170</v>
      </c>
      <c r="O51" s="135">
        <f t="shared" si="53"/>
        <v>0.35439999999999999</v>
      </c>
      <c r="P51" s="152"/>
      <c r="Q51" s="135">
        <f t="shared" si="54"/>
        <v>3.0456000000000003</v>
      </c>
      <c r="R51" s="135"/>
      <c r="S51" s="135">
        <f t="shared" si="55"/>
        <v>0</v>
      </c>
      <c r="T51" s="135"/>
      <c r="U51" s="135"/>
      <c r="V51" s="135">
        <f t="shared" si="56"/>
        <v>3.4000000000000004</v>
      </c>
      <c r="W51" s="135">
        <f t="shared" si="57"/>
        <v>1.772</v>
      </c>
      <c r="X51" s="135"/>
      <c r="Y51" s="135">
        <f t="shared" si="58"/>
        <v>15.228000000000002</v>
      </c>
      <c r="Z51" s="135"/>
      <c r="AA51" s="135">
        <f t="shared" si="59"/>
        <v>0</v>
      </c>
      <c r="AB51" s="135"/>
      <c r="AC51" s="135"/>
      <c r="AD51" s="135">
        <f t="shared" si="60"/>
        <v>17</v>
      </c>
      <c r="AE51" s="135">
        <f t="shared" si="61"/>
        <v>4.43</v>
      </c>
      <c r="AF51" s="135"/>
      <c r="AG51" s="135">
        <f t="shared" si="62"/>
        <v>38.07</v>
      </c>
      <c r="AH51" s="135"/>
      <c r="AI51" s="135">
        <f t="shared" si="63"/>
        <v>0</v>
      </c>
      <c r="AJ51" s="135"/>
      <c r="AK51" s="135"/>
      <c r="AL51" s="135">
        <f t="shared" si="64"/>
        <v>42.5</v>
      </c>
      <c r="AM51" s="135">
        <f t="shared" si="65"/>
        <v>4.43</v>
      </c>
      <c r="AN51" s="135"/>
      <c r="AO51" s="135">
        <f t="shared" si="66"/>
        <v>38.07</v>
      </c>
      <c r="AP51" s="135"/>
      <c r="AQ51" s="135">
        <f t="shared" si="67"/>
        <v>0</v>
      </c>
      <c r="AR51" s="135"/>
      <c r="AS51" s="135"/>
      <c r="AT51" s="135">
        <f t="shared" si="80"/>
        <v>42.5</v>
      </c>
      <c r="AU51" s="135">
        <f t="shared" si="68"/>
        <v>4.43</v>
      </c>
      <c r="AV51" s="135"/>
      <c r="AW51" s="135">
        <f t="shared" si="69"/>
        <v>38.07</v>
      </c>
      <c r="AX51" s="135"/>
      <c r="AY51" s="135">
        <f t="shared" si="70"/>
        <v>0</v>
      </c>
      <c r="AZ51" s="135"/>
      <c r="BA51" s="135"/>
      <c r="BB51" s="135">
        <f t="shared" si="71"/>
        <v>42.5</v>
      </c>
      <c r="BC51" s="135">
        <f t="shared" si="72"/>
        <v>1.772</v>
      </c>
      <c r="BD51" s="151"/>
      <c r="BE51" s="135">
        <f t="shared" si="73"/>
        <v>15.228000000000002</v>
      </c>
      <c r="BF51" s="151"/>
      <c r="BG51" s="135">
        <f t="shared" si="74"/>
        <v>0</v>
      </c>
      <c r="BH51" s="151"/>
      <c r="BI51" s="151"/>
      <c r="BJ51" s="151">
        <f t="shared" si="32"/>
        <v>17</v>
      </c>
      <c r="BK51" s="151">
        <f t="shared" si="75"/>
        <v>0.53159999999999996</v>
      </c>
      <c r="BL51" s="151"/>
      <c r="BM51" s="135">
        <f t="shared" si="76"/>
        <v>4.5683999999999996</v>
      </c>
      <c r="BN51" s="151"/>
      <c r="BO51" s="135">
        <f t="shared" si="77"/>
        <v>0</v>
      </c>
      <c r="BP51" s="151"/>
      <c r="BQ51" s="151"/>
      <c r="BR51" s="151">
        <f t="shared" si="78"/>
        <v>5.0999999999999996</v>
      </c>
      <c r="BS51" s="154"/>
      <c r="BT51" s="23"/>
    </row>
    <row r="52" spans="1:72" s="131" customFormat="1" ht="14.1" customHeight="1" x14ac:dyDescent="0.2">
      <c r="A52" s="122"/>
      <c r="B52" s="122"/>
      <c r="C52" s="307" t="s">
        <v>148</v>
      </c>
      <c r="D52" s="400"/>
      <c r="E52" s="401"/>
      <c r="F52" s="168"/>
      <c r="G52" s="158">
        <f>SUM(G31:G51)</f>
        <v>4841.42</v>
      </c>
      <c r="H52" s="158"/>
      <c r="I52" s="158">
        <f>SUM(I31:I51)</f>
        <v>17324.78</v>
      </c>
      <c r="J52" s="158"/>
      <c r="K52" s="158">
        <f>SUM(K31:K51)</f>
        <v>649.35</v>
      </c>
      <c r="L52" s="158"/>
      <c r="M52" s="158"/>
      <c r="N52" s="158">
        <f>SUM(N31:N51)</f>
        <v>22815.550000000003</v>
      </c>
      <c r="O52" s="158">
        <f>SUM(O31:O51)</f>
        <v>96.828400000000002</v>
      </c>
      <c r="P52" s="152"/>
      <c r="Q52" s="158">
        <f>SUM(Q31:Q51)</f>
        <v>346.49560000000002</v>
      </c>
      <c r="R52" s="158"/>
      <c r="S52" s="158">
        <f>SUM(S31:S51)</f>
        <v>12.987</v>
      </c>
      <c r="T52" s="158"/>
      <c r="U52" s="158"/>
      <c r="V52" s="158">
        <f>SUM(V31:V51)</f>
        <v>456.31100000000004</v>
      </c>
      <c r="W52" s="158">
        <f>SUM(W31:W51)</f>
        <v>484.14200000000011</v>
      </c>
      <c r="X52" s="135"/>
      <c r="Y52" s="158">
        <f>SUM(Y31:Y51)</f>
        <v>1732.4780000000001</v>
      </c>
      <c r="Z52" s="158"/>
      <c r="AA52" s="158">
        <f>SUM(AA31:AA51)</f>
        <v>64.935000000000002</v>
      </c>
      <c r="AB52" s="158"/>
      <c r="AC52" s="158"/>
      <c r="AD52" s="158">
        <f>SUM(AD31:AD51)</f>
        <v>2281.5550000000003</v>
      </c>
      <c r="AE52" s="158">
        <f>SUM(AE31:AE51)</f>
        <v>1210.355</v>
      </c>
      <c r="AF52" s="135"/>
      <c r="AG52" s="158">
        <f t="shared" ref="AG52:AL52" si="97">SUM(AG31:AG51)</f>
        <v>4331.1949999999997</v>
      </c>
      <c r="AH52" s="158"/>
      <c r="AI52" s="158">
        <f t="shared" si="97"/>
        <v>162.33750000000001</v>
      </c>
      <c r="AJ52" s="158"/>
      <c r="AK52" s="158"/>
      <c r="AL52" s="158">
        <f t="shared" si="97"/>
        <v>5703.8875000000007</v>
      </c>
      <c r="AM52" s="158">
        <f>SUM(AM31:AM51)</f>
        <v>1210.355</v>
      </c>
      <c r="AN52" s="135"/>
      <c r="AO52" s="158">
        <f t="shared" ref="AO52:BG52" si="98">SUM(AO31:AO51)</f>
        <v>4331.1949999999997</v>
      </c>
      <c r="AP52" s="158"/>
      <c r="AQ52" s="158">
        <f t="shared" si="98"/>
        <v>162.33750000000001</v>
      </c>
      <c r="AR52" s="158"/>
      <c r="AS52" s="158"/>
      <c r="AT52" s="158">
        <f t="shared" si="98"/>
        <v>5703.8875000000007</v>
      </c>
      <c r="AU52" s="158">
        <f t="shared" si="98"/>
        <v>1210.355</v>
      </c>
      <c r="AV52" s="158"/>
      <c r="AW52" s="158">
        <f t="shared" si="98"/>
        <v>4331.1949999999997</v>
      </c>
      <c r="AX52" s="158"/>
      <c r="AY52" s="158">
        <f t="shared" si="98"/>
        <v>162.33750000000001</v>
      </c>
      <c r="AZ52" s="158"/>
      <c r="BA52" s="158"/>
      <c r="BB52" s="158">
        <f t="shared" si="98"/>
        <v>5703.8875000000007</v>
      </c>
      <c r="BC52" s="158">
        <f t="shared" si="98"/>
        <v>484.14200000000011</v>
      </c>
      <c r="BD52" s="164"/>
      <c r="BE52" s="158">
        <f t="shared" si="98"/>
        <v>1732.4780000000001</v>
      </c>
      <c r="BF52" s="164"/>
      <c r="BG52" s="158">
        <f t="shared" si="98"/>
        <v>64.935000000000002</v>
      </c>
      <c r="BH52" s="164"/>
      <c r="BI52" s="164"/>
      <c r="BJ52" s="158">
        <f t="shared" ref="BJ52" si="99">SUM(BJ31:BJ51)</f>
        <v>2281.5550000000003</v>
      </c>
      <c r="BK52" s="158">
        <f>SUM(BK31:BK51)</f>
        <v>145.24260000000001</v>
      </c>
      <c r="BL52" s="164"/>
      <c r="BM52" s="158">
        <f>SUM(BM31:BM51)</f>
        <v>519.74339999999995</v>
      </c>
      <c r="BN52" s="164"/>
      <c r="BO52" s="158">
        <f>SUM(BO31:BO51)</f>
        <v>19.480499999999999</v>
      </c>
      <c r="BP52" s="164"/>
      <c r="BQ52" s="164"/>
      <c r="BR52" s="158">
        <f>SUM(BR31:BR51)</f>
        <v>684.4665</v>
      </c>
      <c r="BS52" s="169"/>
      <c r="BT52" s="23"/>
    </row>
    <row r="53" spans="1:72" s="131" customFormat="1" ht="24" customHeight="1" x14ac:dyDescent="0.2">
      <c r="A53" s="122"/>
      <c r="B53" s="308"/>
      <c r="C53" s="309" t="s">
        <v>28</v>
      </c>
      <c r="D53" s="402"/>
      <c r="E53" s="403"/>
      <c r="F53" s="172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4"/>
      <c r="BD53" s="174"/>
      <c r="BE53" s="174"/>
      <c r="BF53" s="174"/>
      <c r="BG53" s="174"/>
      <c r="BH53" s="174"/>
      <c r="BI53" s="174"/>
      <c r="BJ53" s="151"/>
      <c r="BK53" s="174"/>
      <c r="BL53" s="174"/>
      <c r="BM53" s="174"/>
      <c r="BN53" s="174"/>
      <c r="BO53" s="174"/>
      <c r="BP53" s="174"/>
      <c r="BQ53" s="174"/>
      <c r="BR53" s="151"/>
      <c r="BS53" s="154"/>
      <c r="BT53" s="23"/>
    </row>
    <row r="54" spans="1:72" s="131" customFormat="1" ht="14.1" customHeight="1" x14ac:dyDescent="0.2">
      <c r="A54" s="300">
        <v>3258</v>
      </c>
      <c r="B54" s="122">
        <v>3258101</v>
      </c>
      <c r="C54" s="301" t="s">
        <v>33</v>
      </c>
      <c r="D54" s="240" t="str">
        <f>'Annex-V (a) '!D55</f>
        <v>L.S</v>
      </c>
      <c r="E54" s="241">
        <f>'Annex-V (a) '!E55</f>
        <v>0</v>
      </c>
      <c r="F54" s="241">
        <f>'Annex-V (a) '!F55</f>
        <v>0</v>
      </c>
      <c r="G54" s="151">
        <f>'Annex-V (a) '!G55</f>
        <v>143.6</v>
      </c>
      <c r="H54" s="151"/>
      <c r="I54" s="151">
        <f>'Annex-V (a) '!I55</f>
        <v>918.4</v>
      </c>
      <c r="J54" s="151"/>
      <c r="K54" s="151">
        <f>'Annex-V (a) '!K55</f>
        <v>0</v>
      </c>
      <c r="L54" s="151"/>
      <c r="M54" s="151"/>
      <c r="N54" s="151">
        <f>SUM(G54:K54)</f>
        <v>1062</v>
      </c>
      <c r="O54" s="135">
        <f>G54*2%</f>
        <v>2.8719999999999999</v>
      </c>
      <c r="P54" s="135"/>
      <c r="Q54" s="135">
        <f>I54*2%</f>
        <v>18.367999999999999</v>
      </c>
      <c r="R54" s="135"/>
      <c r="S54" s="135">
        <f>K54*2%</f>
        <v>0</v>
      </c>
      <c r="T54" s="135"/>
      <c r="U54" s="135"/>
      <c r="V54" s="135">
        <f>SUM(O54:U54)</f>
        <v>21.24</v>
      </c>
      <c r="W54" s="135">
        <f>G54*10%</f>
        <v>14.36</v>
      </c>
      <c r="X54" s="135"/>
      <c r="Y54" s="135">
        <f>I54*10%</f>
        <v>91.84</v>
      </c>
      <c r="Z54" s="135"/>
      <c r="AA54" s="135">
        <f>K54*10%</f>
        <v>0</v>
      </c>
      <c r="AB54" s="135"/>
      <c r="AC54" s="135"/>
      <c r="AD54" s="135">
        <f>SUM(W54:AC54)</f>
        <v>106.2</v>
      </c>
      <c r="AE54" s="135">
        <f>G54*25%</f>
        <v>35.9</v>
      </c>
      <c r="AF54" s="135"/>
      <c r="AG54" s="135">
        <f>I54*25%</f>
        <v>229.6</v>
      </c>
      <c r="AH54" s="135"/>
      <c r="AI54" s="135">
        <f>K54*25%</f>
        <v>0</v>
      </c>
      <c r="AJ54" s="135"/>
      <c r="AK54" s="135"/>
      <c r="AL54" s="135">
        <f t="shared" ref="AL54:AL58" si="100">SUM(AE54:AK54)</f>
        <v>265.5</v>
      </c>
      <c r="AM54" s="135">
        <f>G54*25%</f>
        <v>35.9</v>
      </c>
      <c r="AN54" s="135"/>
      <c r="AO54" s="135">
        <f>I54*25%</f>
        <v>229.6</v>
      </c>
      <c r="AP54" s="135"/>
      <c r="AQ54" s="135">
        <f>K54*25%</f>
        <v>0</v>
      </c>
      <c r="AR54" s="135"/>
      <c r="AS54" s="135"/>
      <c r="AT54" s="135">
        <f>SUM(AM54:AS54)</f>
        <v>265.5</v>
      </c>
      <c r="AU54" s="135">
        <f>G54*25%</f>
        <v>35.9</v>
      </c>
      <c r="AV54" s="135"/>
      <c r="AW54" s="135">
        <f>I54*25%</f>
        <v>229.6</v>
      </c>
      <c r="AX54" s="135"/>
      <c r="AY54" s="135">
        <f>K54*25%</f>
        <v>0</v>
      </c>
      <c r="AZ54" s="135"/>
      <c r="BA54" s="135"/>
      <c r="BB54" s="135">
        <f t="shared" ref="BB54:BB57" si="101">SUM(AU54:BA54)</f>
        <v>265.5</v>
      </c>
      <c r="BC54" s="135">
        <f>G54*10%</f>
        <v>14.36</v>
      </c>
      <c r="BD54" s="151"/>
      <c r="BE54" s="135">
        <f>I54*10%</f>
        <v>91.84</v>
      </c>
      <c r="BF54" s="151"/>
      <c r="BG54" s="135">
        <f>K54*10%</f>
        <v>0</v>
      </c>
      <c r="BH54" s="151"/>
      <c r="BI54" s="151"/>
      <c r="BJ54" s="151">
        <f t="shared" si="32"/>
        <v>106.2</v>
      </c>
      <c r="BK54" s="151">
        <f>G54*3%</f>
        <v>4.3079999999999998</v>
      </c>
      <c r="BL54" s="151"/>
      <c r="BM54" s="135">
        <f>I54*3%</f>
        <v>27.552</v>
      </c>
      <c r="BN54" s="151"/>
      <c r="BO54" s="135">
        <f>K54*3%</f>
        <v>0</v>
      </c>
      <c r="BP54" s="151"/>
      <c r="BQ54" s="151"/>
      <c r="BR54" s="151">
        <f>SUM(BK54:BQ54)</f>
        <v>31.86</v>
      </c>
      <c r="BS54" s="154"/>
      <c r="BT54" s="23"/>
    </row>
    <row r="55" spans="1:72" s="131" customFormat="1" ht="14.1" customHeight="1" x14ac:dyDescent="0.2">
      <c r="A55" s="300">
        <v>3258</v>
      </c>
      <c r="B55" s="122">
        <v>3258102</v>
      </c>
      <c r="C55" s="301" t="s">
        <v>29</v>
      </c>
      <c r="D55" s="240" t="str">
        <f>'Annex-V (a) '!D56</f>
        <v>L.S</v>
      </c>
      <c r="E55" s="241">
        <f>'Annex-V (a) '!E56</f>
        <v>0</v>
      </c>
      <c r="F55" s="241">
        <f>'Annex-V (a) '!F56</f>
        <v>0</v>
      </c>
      <c r="G55" s="151">
        <f>'Annex-V (a) '!G56</f>
        <v>18.66</v>
      </c>
      <c r="H55" s="151"/>
      <c r="I55" s="151">
        <f>'Annex-V (a) '!I56</f>
        <v>119.34</v>
      </c>
      <c r="J55" s="151"/>
      <c r="K55" s="151">
        <f>'Annex-V (a) '!K56</f>
        <v>0</v>
      </c>
      <c r="L55" s="151"/>
      <c r="M55" s="151"/>
      <c r="N55" s="151">
        <f t="shared" ref="N55:N57" si="102">SUM(G55:K55)</f>
        <v>138</v>
      </c>
      <c r="O55" s="135">
        <f>G55*2%</f>
        <v>0.37320000000000003</v>
      </c>
      <c r="P55" s="135"/>
      <c r="Q55" s="135">
        <f>I55*2%</f>
        <v>2.3868</v>
      </c>
      <c r="R55" s="135"/>
      <c r="S55" s="135">
        <f>K55*2%</f>
        <v>0</v>
      </c>
      <c r="T55" s="135"/>
      <c r="U55" s="135"/>
      <c r="V55" s="135">
        <f t="shared" ref="V55:V57" si="103">SUM(O55:U55)</f>
        <v>2.7600000000000002</v>
      </c>
      <c r="W55" s="135">
        <f>G55*10%</f>
        <v>1.8660000000000001</v>
      </c>
      <c r="X55" s="135"/>
      <c r="Y55" s="135">
        <f>I55*10%</f>
        <v>11.934000000000001</v>
      </c>
      <c r="Z55" s="135"/>
      <c r="AA55" s="135">
        <f>K55*10%</f>
        <v>0</v>
      </c>
      <c r="AB55" s="135"/>
      <c r="AC55" s="135"/>
      <c r="AD55" s="135">
        <f>SUM(W55:AC55)</f>
        <v>13.8</v>
      </c>
      <c r="AE55" s="135">
        <f>G55*25%</f>
        <v>4.665</v>
      </c>
      <c r="AF55" s="135"/>
      <c r="AG55" s="135">
        <f>I55*25%</f>
        <v>29.835000000000001</v>
      </c>
      <c r="AH55" s="135"/>
      <c r="AI55" s="135">
        <f>K55*25%</f>
        <v>0</v>
      </c>
      <c r="AJ55" s="135"/>
      <c r="AK55" s="135"/>
      <c r="AL55" s="135">
        <f t="shared" si="100"/>
        <v>34.5</v>
      </c>
      <c r="AM55" s="135">
        <f>G55*25%</f>
        <v>4.665</v>
      </c>
      <c r="AN55" s="135"/>
      <c r="AO55" s="135">
        <f>I55*25%</f>
        <v>29.835000000000001</v>
      </c>
      <c r="AP55" s="135"/>
      <c r="AQ55" s="135">
        <f>K55*25%</f>
        <v>0</v>
      </c>
      <c r="AR55" s="135"/>
      <c r="AS55" s="135"/>
      <c r="AT55" s="135">
        <f t="shared" ref="AT55:AT57" si="104">SUM(AM55:AS55)</f>
        <v>34.5</v>
      </c>
      <c r="AU55" s="135">
        <f>G55*25%</f>
        <v>4.665</v>
      </c>
      <c r="AV55" s="135"/>
      <c r="AW55" s="135">
        <f>I55*25%</f>
        <v>29.835000000000001</v>
      </c>
      <c r="AX55" s="135"/>
      <c r="AY55" s="135">
        <f>K55*25%</f>
        <v>0</v>
      </c>
      <c r="AZ55" s="135"/>
      <c r="BA55" s="135"/>
      <c r="BB55" s="135">
        <f t="shared" si="101"/>
        <v>34.5</v>
      </c>
      <c r="BC55" s="135">
        <f>G55*10%</f>
        <v>1.8660000000000001</v>
      </c>
      <c r="BD55" s="151"/>
      <c r="BE55" s="135">
        <f>I55*10%</f>
        <v>11.934000000000001</v>
      </c>
      <c r="BF55" s="151"/>
      <c r="BG55" s="135">
        <f>K55*10%</f>
        <v>0</v>
      </c>
      <c r="BH55" s="151"/>
      <c r="BI55" s="151"/>
      <c r="BJ55" s="151">
        <f t="shared" si="32"/>
        <v>13.8</v>
      </c>
      <c r="BK55" s="151">
        <f>G55*3%</f>
        <v>0.55979999999999996</v>
      </c>
      <c r="BL55" s="151"/>
      <c r="BM55" s="135">
        <f>I55*3%</f>
        <v>3.5802</v>
      </c>
      <c r="BN55" s="151"/>
      <c r="BO55" s="135">
        <f>K55*3%</f>
        <v>0</v>
      </c>
      <c r="BP55" s="151"/>
      <c r="BQ55" s="151"/>
      <c r="BR55" s="151">
        <f>SUM(BK55:BQ55)</f>
        <v>4.1399999999999997</v>
      </c>
      <c r="BS55" s="154"/>
      <c r="BT55" s="23"/>
    </row>
    <row r="56" spans="1:72" s="131" customFormat="1" ht="14.1" customHeight="1" x14ac:dyDescent="0.2">
      <c r="A56" s="300">
        <v>3258</v>
      </c>
      <c r="B56" s="122">
        <v>3258103</v>
      </c>
      <c r="C56" s="301" t="s">
        <v>185</v>
      </c>
      <c r="D56" s="240" t="str">
        <f>'Annex-V (a) '!D57</f>
        <v>L.S</v>
      </c>
      <c r="E56" s="241">
        <f>'Annex-V (a) '!E57</f>
        <v>0</v>
      </c>
      <c r="F56" s="241">
        <f>'Annex-V (a) '!F57</f>
        <v>0</v>
      </c>
      <c r="G56" s="151">
        <f>'Annex-V (a) '!G57</f>
        <v>14.87</v>
      </c>
      <c r="H56" s="151"/>
      <c r="I56" s="151">
        <f>'Annex-V (a) '!I57</f>
        <v>95.13</v>
      </c>
      <c r="J56" s="151"/>
      <c r="K56" s="151">
        <f>'Annex-V (a) '!K57</f>
        <v>0</v>
      </c>
      <c r="L56" s="151"/>
      <c r="M56" s="151"/>
      <c r="N56" s="151">
        <f t="shared" si="102"/>
        <v>110</v>
      </c>
      <c r="O56" s="135">
        <f>G56*2%</f>
        <v>0.2974</v>
      </c>
      <c r="P56" s="135"/>
      <c r="Q56" s="135">
        <f>I56*2%</f>
        <v>1.9025999999999998</v>
      </c>
      <c r="R56" s="135"/>
      <c r="S56" s="135">
        <f>K56*2%</f>
        <v>0</v>
      </c>
      <c r="T56" s="135"/>
      <c r="U56" s="135"/>
      <c r="V56" s="135">
        <f t="shared" si="103"/>
        <v>2.1999999999999997</v>
      </c>
      <c r="W56" s="135">
        <f>G56*10%</f>
        <v>1.4870000000000001</v>
      </c>
      <c r="X56" s="135"/>
      <c r="Y56" s="135">
        <f>I56*10%</f>
        <v>9.5129999999999999</v>
      </c>
      <c r="Z56" s="135"/>
      <c r="AA56" s="135">
        <f>K56*10%</f>
        <v>0</v>
      </c>
      <c r="AB56" s="135"/>
      <c r="AC56" s="135"/>
      <c r="AD56" s="135">
        <f>SUM(W56:AC56)</f>
        <v>11</v>
      </c>
      <c r="AE56" s="135">
        <f>G56*25%</f>
        <v>3.7174999999999998</v>
      </c>
      <c r="AF56" s="135"/>
      <c r="AG56" s="135">
        <f>I56*25%</f>
        <v>23.782499999999999</v>
      </c>
      <c r="AH56" s="135"/>
      <c r="AI56" s="135">
        <f>K56*25%</f>
        <v>0</v>
      </c>
      <c r="AJ56" s="135"/>
      <c r="AK56" s="135"/>
      <c r="AL56" s="135">
        <f t="shared" si="100"/>
        <v>27.5</v>
      </c>
      <c r="AM56" s="135">
        <f>G56*25%</f>
        <v>3.7174999999999998</v>
      </c>
      <c r="AN56" s="135"/>
      <c r="AO56" s="135">
        <f>I56*25%</f>
        <v>23.782499999999999</v>
      </c>
      <c r="AP56" s="135"/>
      <c r="AQ56" s="135">
        <f>K56*25%</f>
        <v>0</v>
      </c>
      <c r="AR56" s="135"/>
      <c r="AS56" s="135"/>
      <c r="AT56" s="135">
        <f t="shared" si="104"/>
        <v>27.5</v>
      </c>
      <c r="AU56" s="135">
        <f>G56*25%</f>
        <v>3.7174999999999998</v>
      </c>
      <c r="AV56" s="135"/>
      <c r="AW56" s="135">
        <f>I56*25%</f>
        <v>23.782499999999999</v>
      </c>
      <c r="AX56" s="135"/>
      <c r="AY56" s="135">
        <f>K56*25%</f>
        <v>0</v>
      </c>
      <c r="AZ56" s="135"/>
      <c r="BA56" s="135"/>
      <c r="BB56" s="135">
        <f t="shared" si="101"/>
        <v>27.5</v>
      </c>
      <c r="BC56" s="135">
        <f>G56*10%</f>
        <v>1.4870000000000001</v>
      </c>
      <c r="BD56" s="151"/>
      <c r="BE56" s="135">
        <f>I56*10%</f>
        <v>9.5129999999999999</v>
      </c>
      <c r="BF56" s="151"/>
      <c r="BG56" s="135">
        <f>K56*10%</f>
        <v>0</v>
      </c>
      <c r="BH56" s="151"/>
      <c r="BI56" s="151"/>
      <c r="BJ56" s="151">
        <f t="shared" si="32"/>
        <v>11</v>
      </c>
      <c r="BK56" s="151">
        <f>G56*3%</f>
        <v>0.44609999999999994</v>
      </c>
      <c r="BL56" s="151"/>
      <c r="BM56" s="135">
        <f>I56*3%</f>
        <v>2.8538999999999999</v>
      </c>
      <c r="BN56" s="151"/>
      <c r="BO56" s="135">
        <f>K56*3%</f>
        <v>0</v>
      </c>
      <c r="BP56" s="151"/>
      <c r="BQ56" s="151"/>
      <c r="BR56" s="151">
        <f>SUM(BK56:BQ56)</f>
        <v>3.3</v>
      </c>
      <c r="BS56" s="154"/>
      <c r="BT56" s="23"/>
    </row>
    <row r="57" spans="1:72" s="131" customFormat="1" ht="14.1" customHeight="1" x14ac:dyDescent="0.2">
      <c r="A57" s="300">
        <v>3258</v>
      </c>
      <c r="B57" s="122">
        <v>3258105</v>
      </c>
      <c r="C57" s="301" t="s">
        <v>187</v>
      </c>
      <c r="D57" s="240" t="str">
        <f>'Annex-V (a) '!D58</f>
        <v>L.S</v>
      </c>
      <c r="E57" s="241">
        <f>'Annex-V (a) '!E58</f>
        <v>0</v>
      </c>
      <c r="F57" s="241">
        <f>'Annex-V (a) '!F58</f>
        <v>0</v>
      </c>
      <c r="G57" s="151">
        <f>'Annex-V (a) '!G58</f>
        <v>14.87</v>
      </c>
      <c r="H57" s="151"/>
      <c r="I57" s="151">
        <f>'Annex-V (a) '!I58</f>
        <v>95.13</v>
      </c>
      <c r="J57" s="151"/>
      <c r="K57" s="151">
        <f>'Annex-V (a) '!K58</f>
        <v>0</v>
      </c>
      <c r="L57" s="151"/>
      <c r="M57" s="151"/>
      <c r="N57" s="151">
        <f t="shared" si="102"/>
        <v>110</v>
      </c>
      <c r="O57" s="135">
        <f>G57*2%</f>
        <v>0.2974</v>
      </c>
      <c r="P57" s="135"/>
      <c r="Q57" s="135">
        <f>I57*2%</f>
        <v>1.9025999999999998</v>
      </c>
      <c r="R57" s="135"/>
      <c r="S57" s="135">
        <f>K57*2%</f>
        <v>0</v>
      </c>
      <c r="T57" s="135"/>
      <c r="U57" s="135"/>
      <c r="V57" s="135">
        <f t="shared" si="103"/>
        <v>2.1999999999999997</v>
      </c>
      <c r="W57" s="135">
        <f>G57*10%</f>
        <v>1.4870000000000001</v>
      </c>
      <c r="X57" s="135"/>
      <c r="Y57" s="135">
        <f>I57*10%</f>
        <v>9.5129999999999999</v>
      </c>
      <c r="Z57" s="135"/>
      <c r="AA57" s="135">
        <f>K57*10%</f>
        <v>0</v>
      </c>
      <c r="AB57" s="135"/>
      <c r="AC57" s="135"/>
      <c r="AD57" s="135">
        <f>SUM(W57:AC57)</f>
        <v>11</v>
      </c>
      <c r="AE57" s="135">
        <f>G57*25%</f>
        <v>3.7174999999999998</v>
      </c>
      <c r="AF57" s="135"/>
      <c r="AG57" s="135">
        <f>I57*25%</f>
        <v>23.782499999999999</v>
      </c>
      <c r="AH57" s="135"/>
      <c r="AI57" s="135">
        <f>K57*25%</f>
        <v>0</v>
      </c>
      <c r="AJ57" s="135"/>
      <c r="AK57" s="135"/>
      <c r="AL57" s="135">
        <f t="shared" si="100"/>
        <v>27.5</v>
      </c>
      <c r="AM57" s="135">
        <f>G57*25%</f>
        <v>3.7174999999999998</v>
      </c>
      <c r="AN57" s="135"/>
      <c r="AO57" s="135">
        <f>I57*25%</f>
        <v>23.782499999999999</v>
      </c>
      <c r="AP57" s="135"/>
      <c r="AQ57" s="135">
        <f>K57*25%</f>
        <v>0</v>
      </c>
      <c r="AR57" s="135"/>
      <c r="AS57" s="135"/>
      <c r="AT57" s="135">
        <f t="shared" si="104"/>
        <v>27.5</v>
      </c>
      <c r="AU57" s="135">
        <f>G57*25%</f>
        <v>3.7174999999999998</v>
      </c>
      <c r="AV57" s="135"/>
      <c r="AW57" s="135">
        <f>I57*25%</f>
        <v>23.782499999999999</v>
      </c>
      <c r="AX57" s="135"/>
      <c r="AY57" s="135">
        <f>K57*25%</f>
        <v>0</v>
      </c>
      <c r="AZ57" s="135"/>
      <c r="BA57" s="135"/>
      <c r="BB57" s="135">
        <f t="shared" si="101"/>
        <v>27.5</v>
      </c>
      <c r="BC57" s="135">
        <f>G57*10%</f>
        <v>1.4870000000000001</v>
      </c>
      <c r="BD57" s="151"/>
      <c r="BE57" s="135">
        <f>I57*10%</f>
        <v>9.5129999999999999</v>
      </c>
      <c r="BF57" s="151"/>
      <c r="BG57" s="135">
        <f>K57*10%</f>
        <v>0</v>
      </c>
      <c r="BH57" s="151"/>
      <c r="BI57" s="151"/>
      <c r="BJ57" s="151">
        <f t="shared" si="32"/>
        <v>11</v>
      </c>
      <c r="BK57" s="151">
        <f>G57*3%</f>
        <v>0.44609999999999994</v>
      </c>
      <c r="BL57" s="151"/>
      <c r="BM57" s="135">
        <f>I57*3%</f>
        <v>2.8538999999999999</v>
      </c>
      <c r="BN57" s="151"/>
      <c r="BO57" s="135">
        <f>K57*3%</f>
        <v>0</v>
      </c>
      <c r="BP57" s="151"/>
      <c r="BQ57" s="151"/>
      <c r="BR57" s="151">
        <f>SUM(BK57:BQ57)</f>
        <v>3.3</v>
      </c>
      <c r="BS57" s="154"/>
      <c r="BT57" s="23"/>
    </row>
    <row r="58" spans="1:72" s="131" customFormat="1" ht="14.1" customHeight="1" x14ac:dyDescent="0.2">
      <c r="A58" s="122"/>
      <c r="B58" s="122"/>
      <c r="C58" s="307" t="s">
        <v>148</v>
      </c>
      <c r="D58" s="380"/>
      <c r="E58" s="404"/>
      <c r="F58" s="175"/>
      <c r="G58" s="158">
        <f>SUM(G54:G57)</f>
        <v>192</v>
      </c>
      <c r="H58" s="158"/>
      <c r="I58" s="158">
        <f>SUM(I54:I57)</f>
        <v>1228</v>
      </c>
      <c r="J58" s="158"/>
      <c r="K58" s="158">
        <v>0</v>
      </c>
      <c r="L58" s="158"/>
      <c r="M58" s="158"/>
      <c r="N58" s="158">
        <f>SUM(N54:N57)</f>
        <v>1420</v>
      </c>
      <c r="O58" s="158">
        <f>SUM(O54:O57)</f>
        <v>3.8400000000000003</v>
      </c>
      <c r="P58" s="135"/>
      <c r="Q58" s="158">
        <f>I58*2%</f>
        <v>24.560000000000002</v>
      </c>
      <c r="R58" s="135"/>
      <c r="S58" s="158">
        <f>K58*2%</f>
        <v>0</v>
      </c>
      <c r="T58" s="135"/>
      <c r="U58" s="135"/>
      <c r="V58" s="158">
        <f>SUM(V54:V57)</f>
        <v>28.4</v>
      </c>
      <c r="W58" s="158">
        <f>G58*10%</f>
        <v>19.200000000000003</v>
      </c>
      <c r="X58" s="135"/>
      <c r="Y58" s="158">
        <f>SUM(Y54:Y57)</f>
        <v>122.80000000000001</v>
      </c>
      <c r="Z58" s="158"/>
      <c r="AA58" s="158">
        <f>SUM(AA54:AA57)</f>
        <v>0</v>
      </c>
      <c r="AB58" s="158"/>
      <c r="AC58" s="158"/>
      <c r="AD58" s="158">
        <f>SUM(AD54:AD57)</f>
        <v>142</v>
      </c>
      <c r="AE58" s="158">
        <f>SUM(AE54:AE57)</f>
        <v>48</v>
      </c>
      <c r="AF58" s="158"/>
      <c r="AG58" s="158">
        <f>SUM(AG54:AG57)</f>
        <v>307</v>
      </c>
      <c r="AH58" s="135"/>
      <c r="AI58" s="158">
        <f>SUM(AI54:AI57)</f>
        <v>0</v>
      </c>
      <c r="AJ58" s="135"/>
      <c r="AK58" s="135"/>
      <c r="AL58" s="158">
        <f t="shared" si="100"/>
        <v>355</v>
      </c>
      <c r="AM58" s="158">
        <f>SUM(AM54:AM57)</f>
        <v>48</v>
      </c>
      <c r="AN58" s="158"/>
      <c r="AO58" s="158">
        <f>SUM(AO54:AO57)</f>
        <v>307</v>
      </c>
      <c r="AP58" s="158"/>
      <c r="AQ58" s="158">
        <f>SUM(AQ54:AQ57)</f>
        <v>0</v>
      </c>
      <c r="AR58" s="158"/>
      <c r="AS58" s="158"/>
      <c r="AT58" s="158">
        <f t="shared" ref="AT58:BB58" si="105">SUM(AT54:AT57)</f>
        <v>355</v>
      </c>
      <c r="AU58" s="158">
        <f t="shared" si="105"/>
        <v>48</v>
      </c>
      <c r="AV58" s="158"/>
      <c r="AW58" s="158">
        <f t="shared" si="105"/>
        <v>307</v>
      </c>
      <c r="AX58" s="158"/>
      <c r="AY58" s="158">
        <f t="shared" si="105"/>
        <v>0</v>
      </c>
      <c r="AZ58" s="158"/>
      <c r="BA58" s="158"/>
      <c r="BB58" s="158">
        <f t="shared" si="105"/>
        <v>355</v>
      </c>
      <c r="BC58" s="158">
        <f t="shared" ref="BC58:BE58" si="106">SUM(BC54:BC57)</f>
        <v>19.200000000000003</v>
      </c>
      <c r="BD58" s="164"/>
      <c r="BE58" s="158">
        <f t="shared" si="106"/>
        <v>122.80000000000001</v>
      </c>
      <c r="BF58" s="164"/>
      <c r="BG58" s="158">
        <f t="shared" ref="BG58" si="107">SUM(BG54:BG57)</f>
        <v>0</v>
      </c>
      <c r="BH58" s="164"/>
      <c r="BI58" s="164"/>
      <c r="BJ58" s="158">
        <f t="shared" ref="BJ58:BK58" si="108">SUM(BJ54:BJ57)</f>
        <v>142</v>
      </c>
      <c r="BK58" s="158">
        <f t="shared" si="108"/>
        <v>5.76</v>
      </c>
      <c r="BL58" s="164"/>
      <c r="BM58" s="158">
        <f t="shared" ref="BM58:BO58" si="109">SUM(BM54:BM57)</f>
        <v>36.840000000000003</v>
      </c>
      <c r="BN58" s="164"/>
      <c r="BO58" s="158">
        <f t="shared" si="109"/>
        <v>0</v>
      </c>
      <c r="BP58" s="164"/>
      <c r="BQ58" s="164"/>
      <c r="BR58" s="158">
        <f>SUM(BR54:BR57)</f>
        <v>42.599999999999994</v>
      </c>
      <c r="BS58" s="169"/>
      <c r="BT58" s="23"/>
    </row>
    <row r="59" spans="1:72" s="131" customFormat="1" ht="13.5" customHeight="1" x14ac:dyDescent="0.2">
      <c r="A59" s="122"/>
      <c r="B59" s="122"/>
      <c r="C59" s="307" t="s">
        <v>30</v>
      </c>
      <c r="D59" s="380"/>
      <c r="E59" s="404"/>
      <c r="F59" s="175"/>
      <c r="G59" s="158">
        <f>G58+G52+G29+G16+G13</f>
        <v>8065.41</v>
      </c>
      <c r="H59" s="158"/>
      <c r="I59" s="158">
        <f>I58+I52+I29+I16+I13</f>
        <v>18552.78</v>
      </c>
      <c r="J59" s="158"/>
      <c r="K59" s="158">
        <f>K58+K52+K29+K16+K13</f>
        <v>649.35</v>
      </c>
      <c r="L59" s="158"/>
      <c r="M59" s="158"/>
      <c r="N59" s="158">
        <f>N58+N52+N29+N16+N13</f>
        <v>27267.54</v>
      </c>
      <c r="O59" s="158">
        <f>O58+O52+O29+O16+O13</f>
        <v>161.3082</v>
      </c>
      <c r="P59" s="158"/>
      <c r="Q59" s="158">
        <f>Q58+Q52+Q29+Q16+Q13</f>
        <v>371.05560000000003</v>
      </c>
      <c r="R59" s="158"/>
      <c r="S59" s="158">
        <f>S58+S52+S29+S16+S13</f>
        <v>12.987</v>
      </c>
      <c r="T59" s="158"/>
      <c r="U59" s="158"/>
      <c r="V59" s="158">
        <f>V58+V52+V29+V16+V13</f>
        <v>545.35080000000005</v>
      </c>
      <c r="W59" s="158">
        <f>W58+W52+W29+W16+W13</f>
        <v>806.54100000000005</v>
      </c>
      <c r="X59" s="158"/>
      <c r="Y59" s="158">
        <f>Y58+Y52+Y29+Y16+Y13</f>
        <v>1855.278</v>
      </c>
      <c r="Z59" s="158"/>
      <c r="AA59" s="158">
        <f>AA58+AA52+AA29+AA16+AA13</f>
        <v>64.935000000000002</v>
      </c>
      <c r="AB59" s="158"/>
      <c r="AC59" s="158"/>
      <c r="AD59" s="158">
        <f>AD58+AD52+AD29+AD16+AD13</f>
        <v>2726.7540000000004</v>
      </c>
      <c r="AE59" s="158">
        <f>AE58+AE52+AE29+AE16+AE13</f>
        <v>2016.3525</v>
      </c>
      <c r="AF59" s="158"/>
      <c r="AG59" s="158">
        <f>AG58+AG52+AG29+AG16+AG13</f>
        <v>4638.1949999999997</v>
      </c>
      <c r="AH59" s="158"/>
      <c r="AI59" s="158">
        <f>AI58+AI52+AI29+AI16+AI13</f>
        <v>162.33750000000001</v>
      </c>
      <c r="AJ59" s="158"/>
      <c r="AK59" s="158"/>
      <c r="AL59" s="158">
        <f>AL58+AL52+AL29+AL16+AL13</f>
        <v>6816.8850000000002</v>
      </c>
      <c r="AM59" s="158">
        <f>AM58+AM52+AM29+AM16+AM13</f>
        <v>2016.3525</v>
      </c>
      <c r="AN59" s="158"/>
      <c r="AO59" s="158">
        <f>AO58+AO52+AO29+AO16+AO13</f>
        <v>4638.1949999999997</v>
      </c>
      <c r="AP59" s="158"/>
      <c r="AQ59" s="158">
        <f>AQ58+AQ52+AQ29+AQ16+AQ13</f>
        <v>162.33750000000001</v>
      </c>
      <c r="AR59" s="158"/>
      <c r="AS59" s="158"/>
      <c r="AT59" s="158">
        <f>AT58+AT52+AT29+AT16+AT13</f>
        <v>6816.8850000000002</v>
      </c>
      <c r="AU59" s="158">
        <f>AU58+AU52+AU29+AU16+AU13</f>
        <v>2016.3525</v>
      </c>
      <c r="AV59" s="158"/>
      <c r="AW59" s="158">
        <f>AW58+AW52+AW29+AW16+AW13</f>
        <v>4638.1949999999997</v>
      </c>
      <c r="AX59" s="158"/>
      <c r="AY59" s="158">
        <f>AY58+AY52+AY29+AY16+AY13</f>
        <v>162.33750000000001</v>
      </c>
      <c r="AZ59" s="158"/>
      <c r="BA59" s="158"/>
      <c r="BB59" s="158">
        <f>BB58+BB52+BB29+BB16+BB13</f>
        <v>6816.8850000000002</v>
      </c>
      <c r="BC59" s="158">
        <f>BC58+BC52+BC29+BC16+BC13</f>
        <v>806.54100000000005</v>
      </c>
      <c r="BD59" s="164"/>
      <c r="BE59" s="158">
        <f>BE58+BE52+BE29+BE16+BE13</f>
        <v>1855.278</v>
      </c>
      <c r="BF59" s="164"/>
      <c r="BG59" s="158">
        <f>BG58+BG52+BG29+BG16+BG13</f>
        <v>64.935000000000002</v>
      </c>
      <c r="BH59" s="164"/>
      <c r="BI59" s="164"/>
      <c r="BJ59" s="158">
        <f>BJ58+BJ52+BJ29+BJ16+BJ13</f>
        <v>2726.7540000000004</v>
      </c>
      <c r="BK59" s="158">
        <f>BK58+BK52+BK29+BK16+BK13</f>
        <v>241.9623</v>
      </c>
      <c r="BL59" s="164"/>
      <c r="BM59" s="158">
        <f>BM58+BM52+BM29+BM16+BM13</f>
        <v>556.58339999999998</v>
      </c>
      <c r="BN59" s="164"/>
      <c r="BO59" s="158">
        <f>BO58+BO52+BO29+BO16+BO13</f>
        <v>19.480499999999999</v>
      </c>
      <c r="BP59" s="164"/>
      <c r="BQ59" s="164"/>
      <c r="BR59" s="158">
        <f>BR58+BR52+BR29+BR16+BR13</f>
        <v>818.02620000000002</v>
      </c>
      <c r="BS59" s="169"/>
      <c r="BT59" s="23"/>
    </row>
    <row r="60" spans="1:72" s="131" customFormat="1" ht="14.1" customHeight="1" x14ac:dyDescent="0.2">
      <c r="A60" s="144"/>
      <c r="B60" s="310"/>
      <c r="C60" s="311" t="s">
        <v>31</v>
      </c>
      <c r="D60" s="405"/>
      <c r="E60" s="406"/>
      <c r="F60" s="176"/>
      <c r="G60" s="150"/>
      <c r="H60" s="150"/>
      <c r="I60" s="150"/>
      <c r="J60" s="150"/>
      <c r="K60" s="150"/>
      <c r="L60" s="150"/>
      <c r="M60" s="150"/>
      <c r="N60" s="150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AZ60" s="165"/>
      <c r="BA60" s="165"/>
      <c r="BB60" s="165"/>
      <c r="BC60" s="177"/>
      <c r="BD60" s="177"/>
      <c r="BE60" s="177"/>
      <c r="BF60" s="177"/>
      <c r="BG60" s="177"/>
      <c r="BH60" s="177"/>
      <c r="BI60" s="177"/>
      <c r="BJ60" s="151"/>
      <c r="BK60" s="177"/>
      <c r="BL60" s="177"/>
      <c r="BM60" s="177"/>
      <c r="BN60" s="177"/>
      <c r="BO60" s="177"/>
      <c r="BP60" s="177"/>
      <c r="BQ60" s="177"/>
      <c r="BR60" s="151"/>
      <c r="BS60" s="154"/>
      <c r="BT60" s="23"/>
    </row>
    <row r="61" spans="1:72" s="131" customFormat="1" ht="14.1" customHeight="1" x14ac:dyDescent="0.2">
      <c r="A61" s="144"/>
      <c r="B61" s="310"/>
      <c r="C61" s="312" t="s">
        <v>32</v>
      </c>
      <c r="D61" s="395"/>
      <c r="E61" s="396"/>
      <c r="F61" s="178"/>
      <c r="G61" s="150"/>
      <c r="H61" s="150"/>
      <c r="I61" s="150"/>
      <c r="J61" s="150"/>
      <c r="K61" s="150"/>
      <c r="L61" s="150"/>
      <c r="M61" s="150"/>
      <c r="N61" s="150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5"/>
      <c r="AR61" s="165"/>
      <c r="AS61" s="165"/>
      <c r="AT61" s="165"/>
      <c r="AU61" s="165"/>
      <c r="AV61" s="165"/>
      <c r="AW61" s="165"/>
      <c r="AX61" s="165"/>
      <c r="AY61" s="165"/>
      <c r="AZ61" s="165"/>
      <c r="BA61" s="165"/>
      <c r="BB61" s="165"/>
      <c r="BC61" s="177"/>
      <c r="BD61" s="177"/>
      <c r="BE61" s="177"/>
      <c r="BF61" s="177"/>
      <c r="BG61" s="177"/>
      <c r="BH61" s="177"/>
      <c r="BI61" s="177"/>
      <c r="BJ61" s="151"/>
      <c r="BK61" s="177"/>
      <c r="BL61" s="177"/>
      <c r="BM61" s="177"/>
      <c r="BN61" s="177"/>
      <c r="BO61" s="177"/>
      <c r="BP61" s="177"/>
      <c r="BQ61" s="177"/>
      <c r="BR61" s="151"/>
      <c r="BS61" s="154"/>
      <c r="BT61" s="23"/>
    </row>
    <row r="62" spans="1:72" s="131" customFormat="1" ht="14.1" customHeight="1" x14ac:dyDescent="0.2">
      <c r="A62" s="300">
        <v>4112</v>
      </c>
      <c r="B62" s="122">
        <v>4112101</v>
      </c>
      <c r="C62" s="301" t="s">
        <v>189</v>
      </c>
      <c r="D62" s="240" t="str">
        <f>'Annex-V (a) '!D63</f>
        <v>Nos</v>
      </c>
      <c r="E62" s="241">
        <f>'Annex-V (a) '!E63</f>
        <v>100</v>
      </c>
      <c r="F62" s="143">
        <f>'Annex-V (a) '!F63</f>
        <v>7</v>
      </c>
      <c r="G62" s="135">
        <f>'Annex-V (a) '!G63</f>
        <v>73.5</v>
      </c>
      <c r="H62" s="135"/>
      <c r="I62" s="151">
        <f>'Annex-V (a) '!I63</f>
        <v>626.5</v>
      </c>
      <c r="J62" s="135"/>
      <c r="K62" s="151">
        <f>'Annex-V (a) '!K63</f>
        <v>0</v>
      </c>
      <c r="L62" s="135"/>
      <c r="M62" s="135"/>
      <c r="N62" s="135">
        <f>SUM(G62:K62)</f>
        <v>700</v>
      </c>
      <c r="O62" s="135">
        <f>G62*2%</f>
        <v>1.47</v>
      </c>
      <c r="P62" s="135"/>
      <c r="Q62" s="135">
        <f>I62*2%</f>
        <v>12.530000000000001</v>
      </c>
      <c r="R62" s="135"/>
      <c r="S62" s="135">
        <f>K62*2%</f>
        <v>0</v>
      </c>
      <c r="T62" s="165"/>
      <c r="U62" s="165"/>
      <c r="V62" s="135">
        <f>SUM(O62:U62)</f>
        <v>14.000000000000002</v>
      </c>
      <c r="W62" s="135">
        <f>G62*10%</f>
        <v>7.3500000000000005</v>
      </c>
      <c r="X62" s="135"/>
      <c r="Y62" s="135">
        <f>I62*10%</f>
        <v>62.650000000000006</v>
      </c>
      <c r="Z62" s="135"/>
      <c r="AA62" s="135">
        <f>K62*10%</f>
        <v>0</v>
      </c>
      <c r="AB62" s="135"/>
      <c r="AC62" s="135"/>
      <c r="AD62" s="135">
        <f>SUM(W62:AC62)</f>
        <v>70</v>
      </c>
      <c r="AE62" s="135">
        <f>G62*25%</f>
        <v>18.375</v>
      </c>
      <c r="AF62" s="135"/>
      <c r="AG62" s="135">
        <f>I62*25%</f>
        <v>156.625</v>
      </c>
      <c r="AH62" s="165"/>
      <c r="AI62" s="135">
        <f>K62*25%</f>
        <v>0</v>
      </c>
      <c r="AJ62" s="165"/>
      <c r="AK62" s="165"/>
      <c r="AL62" s="135">
        <f t="shared" ref="AL62:AL68" si="110">SUM(AE62:AK62)</f>
        <v>175</v>
      </c>
      <c r="AM62" s="135">
        <f>G62*25%</f>
        <v>18.375</v>
      </c>
      <c r="AN62" s="135"/>
      <c r="AO62" s="135">
        <f>I62*25%</f>
        <v>156.625</v>
      </c>
      <c r="AP62" s="135"/>
      <c r="AQ62" s="135">
        <f>K62*25%</f>
        <v>0</v>
      </c>
      <c r="AR62" s="135"/>
      <c r="AS62" s="135"/>
      <c r="AT62" s="135">
        <f>SUM(AM62:AS62)</f>
        <v>175</v>
      </c>
      <c r="AU62" s="135">
        <f>G62*25%</f>
        <v>18.375</v>
      </c>
      <c r="AV62" s="165"/>
      <c r="AW62" s="135">
        <f>I62*25%</f>
        <v>156.625</v>
      </c>
      <c r="AX62" s="165"/>
      <c r="AY62" s="135">
        <f>K62*25%</f>
        <v>0</v>
      </c>
      <c r="AZ62" s="165"/>
      <c r="BA62" s="165"/>
      <c r="BB62" s="135">
        <f t="shared" ref="BB62:BB68" si="111">SUM(AU62:BA62)</f>
        <v>175</v>
      </c>
      <c r="BC62" s="135">
        <f>G62*10%</f>
        <v>7.3500000000000005</v>
      </c>
      <c r="BD62" s="177"/>
      <c r="BE62" s="135">
        <f>I62*10%</f>
        <v>62.650000000000006</v>
      </c>
      <c r="BF62" s="177"/>
      <c r="BG62" s="135">
        <f>K62*10%</f>
        <v>0</v>
      </c>
      <c r="BH62" s="177"/>
      <c r="BI62" s="177"/>
      <c r="BJ62" s="151">
        <f t="shared" si="32"/>
        <v>70</v>
      </c>
      <c r="BK62" s="151">
        <f>G62*3%</f>
        <v>2.2050000000000001</v>
      </c>
      <c r="BL62" s="177"/>
      <c r="BM62" s="135">
        <f>I62*3%</f>
        <v>18.794999999999998</v>
      </c>
      <c r="BN62" s="177"/>
      <c r="BO62" s="135">
        <f>K62*3%</f>
        <v>0</v>
      </c>
      <c r="BP62" s="177"/>
      <c r="BQ62" s="177"/>
      <c r="BR62" s="151">
        <f t="shared" ref="BR62:BR68" si="112">SUM(BK62:BQ62)</f>
        <v>21</v>
      </c>
      <c r="BS62" s="154"/>
      <c r="BT62" s="23"/>
    </row>
    <row r="63" spans="1:72" s="131" customFormat="1" ht="14.1" customHeight="1" x14ac:dyDescent="0.2">
      <c r="A63" s="300">
        <v>4112</v>
      </c>
      <c r="B63" s="122">
        <v>4112101</v>
      </c>
      <c r="C63" s="301" t="s">
        <v>190</v>
      </c>
      <c r="D63" s="240" t="str">
        <f>'Annex-V (a) '!D64</f>
        <v>Nos</v>
      </c>
      <c r="E63" s="241">
        <f>'Annex-V (a) '!E64</f>
        <v>76.661034482758623</v>
      </c>
      <c r="F63" s="143">
        <f>'Annex-V (a) '!F64</f>
        <v>29</v>
      </c>
      <c r="G63" s="135">
        <f>'Annex-V (a) '!G64</f>
        <v>233.28</v>
      </c>
      <c r="H63" s="135"/>
      <c r="I63" s="151">
        <f>'Annex-V (a) '!I64</f>
        <v>1989.8899999999999</v>
      </c>
      <c r="J63" s="135"/>
      <c r="K63" s="151">
        <f>'Annex-V (a) '!K64</f>
        <v>0</v>
      </c>
      <c r="L63" s="135"/>
      <c r="M63" s="135"/>
      <c r="N63" s="135">
        <f t="shared" ref="N63:N65" si="113">SUM(G63:K63)</f>
        <v>2223.17</v>
      </c>
      <c r="O63" s="135">
        <f t="shared" ref="O63:O65" si="114">G63*2%</f>
        <v>4.6656000000000004</v>
      </c>
      <c r="P63" s="135"/>
      <c r="Q63" s="135">
        <f t="shared" ref="Q63:Q65" si="115">I63*2%</f>
        <v>39.797799999999995</v>
      </c>
      <c r="R63" s="135"/>
      <c r="S63" s="135">
        <f t="shared" ref="S63:S65" si="116">K63*2%</f>
        <v>0</v>
      </c>
      <c r="T63" s="165"/>
      <c r="U63" s="165"/>
      <c r="V63" s="135">
        <f t="shared" ref="V63:V65" si="117">SUM(O63:U63)</f>
        <v>44.463399999999993</v>
      </c>
      <c r="W63" s="135">
        <f t="shared" ref="W63:W65" si="118">G63*10%</f>
        <v>23.328000000000003</v>
      </c>
      <c r="X63" s="135"/>
      <c r="Y63" s="135">
        <f t="shared" ref="Y63:Y65" si="119">I63*10%</f>
        <v>198.989</v>
      </c>
      <c r="Z63" s="135"/>
      <c r="AA63" s="135">
        <f t="shared" ref="AA63:AA65" si="120">K63*10%</f>
        <v>0</v>
      </c>
      <c r="AB63" s="135"/>
      <c r="AC63" s="135"/>
      <c r="AD63" s="135">
        <f t="shared" ref="AD63:AD65" si="121">SUM(W63:AC63)</f>
        <v>222.31700000000001</v>
      </c>
      <c r="AE63" s="135">
        <f t="shared" ref="AE63:AE65" si="122">G63*25%</f>
        <v>58.32</v>
      </c>
      <c r="AF63" s="135"/>
      <c r="AG63" s="135">
        <f t="shared" ref="AG63:AG65" si="123">I63*25%</f>
        <v>497.47249999999997</v>
      </c>
      <c r="AH63" s="165"/>
      <c r="AI63" s="135">
        <f t="shared" ref="AI63:AI65" si="124">K63*25%</f>
        <v>0</v>
      </c>
      <c r="AJ63" s="165"/>
      <c r="AK63" s="165"/>
      <c r="AL63" s="135">
        <f t="shared" si="110"/>
        <v>555.79250000000002</v>
      </c>
      <c r="AM63" s="135">
        <f t="shared" ref="AM63:AM65" si="125">G63*25%</f>
        <v>58.32</v>
      </c>
      <c r="AN63" s="135"/>
      <c r="AO63" s="135">
        <f t="shared" ref="AO63:AO65" si="126">I63*25%</f>
        <v>497.47249999999997</v>
      </c>
      <c r="AP63" s="135"/>
      <c r="AQ63" s="135">
        <f t="shared" ref="AQ63:AQ65" si="127">K63*25%</f>
        <v>0</v>
      </c>
      <c r="AR63" s="135"/>
      <c r="AS63" s="135"/>
      <c r="AT63" s="135">
        <f t="shared" ref="AT63:AT65" si="128">SUM(AM63:AS63)</f>
        <v>555.79250000000002</v>
      </c>
      <c r="AU63" s="135">
        <f t="shared" ref="AU63:AU65" si="129">G63*25%</f>
        <v>58.32</v>
      </c>
      <c r="AV63" s="165"/>
      <c r="AW63" s="135">
        <f t="shared" ref="AW63:AW65" si="130">I63*25%</f>
        <v>497.47249999999997</v>
      </c>
      <c r="AX63" s="165"/>
      <c r="AY63" s="135">
        <f t="shared" ref="AY63:AY65" si="131">K63*25%</f>
        <v>0</v>
      </c>
      <c r="AZ63" s="165"/>
      <c r="BA63" s="165"/>
      <c r="BB63" s="135">
        <f t="shared" si="111"/>
        <v>555.79250000000002</v>
      </c>
      <c r="BC63" s="135">
        <f t="shared" ref="BC63:BC65" si="132">G63*10%</f>
        <v>23.328000000000003</v>
      </c>
      <c r="BD63" s="177"/>
      <c r="BE63" s="135">
        <f t="shared" ref="BE63:BE65" si="133">I63*10%</f>
        <v>198.989</v>
      </c>
      <c r="BF63" s="177"/>
      <c r="BG63" s="135">
        <f t="shared" ref="BG63:BG65" si="134">K63*10%</f>
        <v>0</v>
      </c>
      <c r="BH63" s="177"/>
      <c r="BI63" s="177"/>
      <c r="BJ63" s="151">
        <f t="shared" si="32"/>
        <v>222.31700000000001</v>
      </c>
      <c r="BK63" s="151">
        <f t="shared" ref="BK63:BK65" si="135">G63*3%</f>
        <v>6.9984000000000002</v>
      </c>
      <c r="BL63" s="177"/>
      <c r="BM63" s="135">
        <f t="shared" ref="BM63:BM65" si="136">I63*3%</f>
        <v>59.696699999999993</v>
      </c>
      <c r="BN63" s="177"/>
      <c r="BO63" s="135">
        <f t="shared" ref="BO63:BO65" si="137">K63*3%</f>
        <v>0</v>
      </c>
      <c r="BP63" s="177"/>
      <c r="BQ63" s="177"/>
      <c r="BR63" s="151">
        <f t="shared" si="112"/>
        <v>66.695099999999996</v>
      </c>
      <c r="BS63" s="154"/>
      <c r="BT63" s="23"/>
    </row>
    <row r="64" spans="1:72" s="131" customFormat="1" ht="14.1" customHeight="1" x14ac:dyDescent="0.2">
      <c r="A64" s="300">
        <v>4112</v>
      </c>
      <c r="B64" s="122">
        <v>4112101</v>
      </c>
      <c r="C64" s="301" t="s">
        <v>191</v>
      </c>
      <c r="D64" s="240" t="str">
        <f>'Annex-V (a) '!D65</f>
        <v>Nos</v>
      </c>
      <c r="E64" s="241">
        <f>'Annex-V (a) '!E65</f>
        <v>76.515000000000001</v>
      </c>
      <c r="F64" s="143">
        <f>'Annex-V (a) '!F65</f>
        <v>2</v>
      </c>
      <c r="G64" s="135">
        <f>'Annex-V (a) '!G65</f>
        <v>16.07</v>
      </c>
      <c r="H64" s="135"/>
      <c r="I64" s="151">
        <f>'Annex-V (a) '!I65</f>
        <v>136.96</v>
      </c>
      <c r="J64" s="135"/>
      <c r="K64" s="151">
        <f>'Annex-V (a) '!K65</f>
        <v>0</v>
      </c>
      <c r="L64" s="135"/>
      <c r="M64" s="135"/>
      <c r="N64" s="135">
        <f t="shared" si="113"/>
        <v>153.03</v>
      </c>
      <c r="O64" s="135">
        <f t="shared" si="114"/>
        <v>0.32140000000000002</v>
      </c>
      <c r="P64" s="135"/>
      <c r="Q64" s="135">
        <f t="shared" si="115"/>
        <v>2.7392000000000003</v>
      </c>
      <c r="R64" s="135"/>
      <c r="S64" s="135">
        <f t="shared" si="116"/>
        <v>0</v>
      </c>
      <c r="T64" s="165"/>
      <c r="U64" s="165"/>
      <c r="V64" s="135">
        <f t="shared" si="117"/>
        <v>3.0606000000000004</v>
      </c>
      <c r="W64" s="135">
        <f t="shared" si="118"/>
        <v>1.6070000000000002</v>
      </c>
      <c r="X64" s="135"/>
      <c r="Y64" s="135">
        <f t="shared" si="119"/>
        <v>13.696000000000002</v>
      </c>
      <c r="Z64" s="135"/>
      <c r="AA64" s="135">
        <f t="shared" si="120"/>
        <v>0</v>
      </c>
      <c r="AB64" s="135"/>
      <c r="AC64" s="135"/>
      <c r="AD64" s="135">
        <f t="shared" si="121"/>
        <v>15.303000000000001</v>
      </c>
      <c r="AE64" s="135">
        <f t="shared" si="122"/>
        <v>4.0175000000000001</v>
      </c>
      <c r="AF64" s="135"/>
      <c r="AG64" s="135">
        <f t="shared" si="123"/>
        <v>34.24</v>
      </c>
      <c r="AH64" s="165"/>
      <c r="AI64" s="135">
        <f t="shared" si="124"/>
        <v>0</v>
      </c>
      <c r="AJ64" s="165"/>
      <c r="AK64" s="165"/>
      <c r="AL64" s="135">
        <f t="shared" si="110"/>
        <v>38.2575</v>
      </c>
      <c r="AM64" s="135">
        <f t="shared" si="125"/>
        <v>4.0175000000000001</v>
      </c>
      <c r="AN64" s="135"/>
      <c r="AO64" s="135">
        <f t="shared" si="126"/>
        <v>34.24</v>
      </c>
      <c r="AP64" s="135"/>
      <c r="AQ64" s="135">
        <f t="shared" si="127"/>
        <v>0</v>
      </c>
      <c r="AR64" s="135"/>
      <c r="AS64" s="135"/>
      <c r="AT64" s="135">
        <f t="shared" si="128"/>
        <v>38.2575</v>
      </c>
      <c r="AU64" s="135">
        <f t="shared" si="129"/>
        <v>4.0175000000000001</v>
      </c>
      <c r="AV64" s="165"/>
      <c r="AW64" s="135">
        <f t="shared" si="130"/>
        <v>34.24</v>
      </c>
      <c r="AX64" s="165"/>
      <c r="AY64" s="135">
        <f t="shared" si="131"/>
        <v>0</v>
      </c>
      <c r="AZ64" s="165"/>
      <c r="BA64" s="165"/>
      <c r="BB64" s="135">
        <f t="shared" si="111"/>
        <v>38.2575</v>
      </c>
      <c r="BC64" s="135">
        <f t="shared" si="132"/>
        <v>1.6070000000000002</v>
      </c>
      <c r="BD64" s="177"/>
      <c r="BE64" s="135">
        <f t="shared" si="133"/>
        <v>13.696000000000002</v>
      </c>
      <c r="BF64" s="177"/>
      <c r="BG64" s="135">
        <f t="shared" si="134"/>
        <v>0</v>
      </c>
      <c r="BH64" s="177"/>
      <c r="BI64" s="177"/>
      <c r="BJ64" s="151">
        <f t="shared" si="32"/>
        <v>15.303000000000001</v>
      </c>
      <c r="BK64" s="151">
        <f t="shared" si="135"/>
        <v>0.48209999999999997</v>
      </c>
      <c r="BL64" s="177"/>
      <c r="BM64" s="135">
        <f t="shared" si="136"/>
        <v>4.1088000000000005</v>
      </c>
      <c r="BN64" s="177"/>
      <c r="BO64" s="135">
        <f t="shared" si="137"/>
        <v>0</v>
      </c>
      <c r="BP64" s="177"/>
      <c r="BQ64" s="177"/>
      <c r="BR64" s="151">
        <f t="shared" si="112"/>
        <v>4.5909000000000004</v>
      </c>
      <c r="BS64" s="154"/>
      <c r="BT64" s="23"/>
    </row>
    <row r="65" spans="1:72" s="131" customFormat="1" ht="14.1" customHeight="1" x14ac:dyDescent="0.2">
      <c r="A65" s="300">
        <v>4112</v>
      </c>
      <c r="B65" s="122">
        <v>4112101</v>
      </c>
      <c r="C65" s="301" t="s">
        <v>192</v>
      </c>
      <c r="D65" s="240" t="str">
        <f>'Annex-V (a) '!D66</f>
        <v>Nos</v>
      </c>
      <c r="E65" s="241">
        <f>'Annex-V (a) '!E66</f>
        <v>2.5520833333333335</v>
      </c>
      <c r="F65" s="143">
        <f>'Annex-V (a) '!F66</f>
        <v>24</v>
      </c>
      <c r="G65" s="135">
        <f>'Annex-V (a) '!G66</f>
        <v>6.48</v>
      </c>
      <c r="H65" s="135"/>
      <c r="I65" s="151">
        <f>'Annex-V (a) '!I66</f>
        <v>54.77</v>
      </c>
      <c r="J65" s="135"/>
      <c r="K65" s="151">
        <f>'Annex-V (a) '!K66</f>
        <v>0</v>
      </c>
      <c r="L65" s="135"/>
      <c r="M65" s="135"/>
      <c r="N65" s="135">
        <f t="shared" si="113"/>
        <v>61.25</v>
      </c>
      <c r="O65" s="135">
        <f t="shared" si="114"/>
        <v>0.12960000000000002</v>
      </c>
      <c r="P65" s="135"/>
      <c r="Q65" s="135">
        <f t="shared" si="115"/>
        <v>1.0954000000000002</v>
      </c>
      <c r="R65" s="135"/>
      <c r="S65" s="135">
        <f t="shared" si="116"/>
        <v>0</v>
      </c>
      <c r="T65" s="165"/>
      <c r="U65" s="165"/>
      <c r="V65" s="135">
        <f t="shared" si="117"/>
        <v>1.2250000000000001</v>
      </c>
      <c r="W65" s="135">
        <f t="shared" si="118"/>
        <v>0.64800000000000013</v>
      </c>
      <c r="X65" s="135"/>
      <c r="Y65" s="135">
        <f t="shared" si="119"/>
        <v>5.4770000000000003</v>
      </c>
      <c r="Z65" s="135"/>
      <c r="AA65" s="135">
        <f t="shared" si="120"/>
        <v>0</v>
      </c>
      <c r="AB65" s="135"/>
      <c r="AC65" s="135"/>
      <c r="AD65" s="135">
        <f t="shared" si="121"/>
        <v>6.125</v>
      </c>
      <c r="AE65" s="135">
        <f t="shared" si="122"/>
        <v>1.62</v>
      </c>
      <c r="AF65" s="135"/>
      <c r="AG65" s="135">
        <f t="shared" si="123"/>
        <v>13.692500000000001</v>
      </c>
      <c r="AH65" s="165"/>
      <c r="AI65" s="135">
        <f t="shared" si="124"/>
        <v>0</v>
      </c>
      <c r="AJ65" s="165"/>
      <c r="AK65" s="165"/>
      <c r="AL65" s="135">
        <f t="shared" si="110"/>
        <v>15.3125</v>
      </c>
      <c r="AM65" s="135">
        <f t="shared" si="125"/>
        <v>1.62</v>
      </c>
      <c r="AN65" s="135"/>
      <c r="AO65" s="135">
        <f t="shared" si="126"/>
        <v>13.692500000000001</v>
      </c>
      <c r="AP65" s="135"/>
      <c r="AQ65" s="135">
        <f t="shared" si="127"/>
        <v>0</v>
      </c>
      <c r="AR65" s="135"/>
      <c r="AS65" s="135"/>
      <c r="AT65" s="135">
        <f t="shared" si="128"/>
        <v>15.3125</v>
      </c>
      <c r="AU65" s="135">
        <f t="shared" si="129"/>
        <v>1.62</v>
      </c>
      <c r="AV65" s="165"/>
      <c r="AW65" s="135">
        <f t="shared" si="130"/>
        <v>13.692500000000001</v>
      </c>
      <c r="AX65" s="165"/>
      <c r="AY65" s="135">
        <f t="shared" si="131"/>
        <v>0</v>
      </c>
      <c r="AZ65" s="165"/>
      <c r="BA65" s="165"/>
      <c r="BB65" s="135">
        <f t="shared" si="111"/>
        <v>15.3125</v>
      </c>
      <c r="BC65" s="135">
        <f t="shared" si="132"/>
        <v>0.64800000000000013</v>
      </c>
      <c r="BD65" s="177"/>
      <c r="BE65" s="135">
        <f t="shared" si="133"/>
        <v>5.4770000000000003</v>
      </c>
      <c r="BF65" s="177"/>
      <c r="BG65" s="135">
        <f t="shared" si="134"/>
        <v>0</v>
      </c>
      <c r="BH65" s="177"/>
      <c r="BI65" s="177"/>
      <c r="BJ65" s="151">
        <f t="shared" si="32"/>
        <v>6.125</v>
      </c>
      <c r="BK65" s="151">
        <f t="shared" si="135"/>
        <v>0.19440000000000002</v>
      </c>
      <c r="BL65" s="177"/>
      <c r="BM65" s="135">
        <f t="shared" si="136"/>
        <v>1.6431</v>
      </c>
      <c r="BN65" s="177"/>
      <c r="BO65" s="135">
        <f t="shared" si="137"/>
        <v>0</v>
      </c>
      <c r="BP65" s="177"/>
      <c r="BQ65" s="177"/>
      <c r="BR65" s="151">
        <f t="shared" si="112"/>
        <v>1.8374999999999999</v>
      </c>
      <c r="BS65" s="154"/>
      <c r="BT65" s="23"/>
    </row>
    <row r="66" spans="1:72" s="131" customFormat="1" ht="14.25" customHeight="1" x14ac:dyDescent="0.2">
      <c r="A66" s="300">
        <v>4112</v>
      </c>
      <c r="B66" s="122">
        <v>4112202</v>
      </c>
      <c r="C66" s="301" t="s">
        <v>181</v>
      </c>
      <c r="D66" s="240" t="str">
        <f>'Annex-V (a) '!D67</f>
        <v>Nos</v>
      </c>
      <c r="E66" s="241">
        <f>'Annex-V (a) '!E67</f>
        <v>1.9940490797546013</v>
      </c>
      <c r="F66" s="143">
        <f>'Annex-V (a) '!F67</f>
        <v>163</v>
      </c>
      <c r="G66" s="135">
        <f>'Annex-V (a) '!G67</f>
        <v>34.119999999999997</v>
      </c>
      <c r="H66" s="135"/>
      <c r="I66" s="151">
        <f>'Annex-V (a) '!I67</f>
        <v>290.91000000000003</v>
      </c>
      <c r="J66" s="135"/>
      <c r="K66" s="151">
        <f>'Annex-V (a) '!K67</f>
        <v>0</v>
      </c>
      <c r="L66" s="135"/>
      <c r="M66" s="135"/>
      <c r="N66" s="135">
        <f t="shared" ref="N66:N68" si="138">SUM(G66:K66)</f>
        <v>325.03000000000003</v>
      </c>
      <c r="O66" s="135">
        <f>G66*2%</f>
        <v>0.68240000000000001</v>
      </c>
      <c r="P66" s="135"/>
      <c r="Q66" s="135">
        <f>I66*2%</f>
        <v>5.8182000000000009</v>
      </c>
      <c r="R66" s="135"/>
      <c r="S66" s="135">
        <f>K66*2%</f>
        <v>0</v>
      </c>
      <c r="T66" s="135"/>
      <c r="U66" s="135"/>
      <c r="V66" s="135">
        <f>SUM(O66:U66)</f>
        <v>6.5006000000000013</v>
      </c>
      <c r="W66" s="135">
        <f>G66*10%</f>
        <v>3.4119999999999999</v>
      </c>
      <c r="X66" s="135"/>
      <c r="Y66" s="135">
        <f>I66*10%</f>
        <v>29.091000000000005</v>
      </c>
      <c r="Z66" s="135"/>
      <c r="AA66" s="135">
        <f>K66*10%</f>
        <v>0</v>
      </c>
      <c r="AB66" s="135"/>
      <c r="AC66" s="135"/>
      <c r="AD66" s="135">
        <f>SUM(W66:AC66)</f>
        <v>32.503000000000007</v>
      </c>
      <c r="AE66" s="135">
        <f>G66*25%</f>
        <v>8.5299999999999994</v>
      </c>
      <c r="AF66" s="135"/>
      <c r="AG66" s="135">
        <f>I66*25%</f>
        <v>72.727500000000006</v>
      </c>
      <c r="AH66" s="135"/>
      <c r="AI66" s="135">
        <f>K66*25%</f>
        <v>0</v>
      </c>
      <c r="AJ66" s="135"/>
      <c r="AK66" s="135"/>
      <c r="AL66" s="135">
        <f t="shared" si="110"/>
        <v>81.257500000000007</v>
      </c>
      <c r="AM66" s="135">
        <f>G66*25%</f>
        <v>8.5299999999999994</v>
      </c>
      <c r="AN66" s="135"/>
      <c r="AO66" s="135">
        <f>I66*25%</f>
        <v>72.727500000000006</v>
      </c>
      <c r="AP66" s="135"/>
      <c r="AQ66" s="135">
        <f>K66*25%</f>
        <v>0</v>
      </c>
      <c r="AR66" s="135"/>
      <c r="AS66" s="135"/>
      <c r="AT66" s="135">
        <f t="shared" ref="AT66:AT70" si="139">SUM(AM66:AS66)</f>
        <v>81.257500000000007</v>
      </c>
      <c r="AU66" s="135">
        <f>G66*25%</f>
        <v>8.5299999999999994</v>
      </c>
      <c r="AV66" s="135"/>
      <c r="AW66" s="135">
        <f>I66*25%</f>
        <v>72.727500000000006</v>
      </c>
      <c r="AX66" s="135"/>
      <c r="AY66" s="135">
        <f>K66*25%</f>
        <v>0</v>
      </c>
      <c r="AZ66" s="135"/>
      <c r="BA66" s="135"/>
      <c r="BB66" s="135">
        <f t="shared" si="111"/>
        <v>81.257500000000007</v>
      </c>
      <c r="BC66" s="135">
        <f>G66*10%</f>
        <v>3.4119999999999999</v>
      </c>
      <c r="BD66" s="151"/>
      <c r="BE66" s="135">
        <f>I66*10%</f>
        <v>29.091000000000005</v>
      </c>
      <c r="BF66" s="151"/>
      <c r="BG66" s="135">
        <f>K66*10%</f>
        <v>0</v>
      </c>
      <c r="BH66" s="151"/>
      <c r="BI66" s="151"/>
      <c r="BJ66" s="151">
        <f t="shared" si="32"/>
        <v>32.503000000000007</v>
      </c>
      <c r="BK66" s="151">
        <f>G66*3%</f>
        <v>1.0235999999999998</v>
      </c>
      <c r="BL66" s="151"/>
      <c r="BM66" s="135">
        <f>I66*3%</f>
        <v>8.7272999999999996</v>
      </c>
      <c r="BN66" s="151"/>
      <c r="BO66" s="135">
        <f>K66*3%</f>
        <v>0</v>
      </c>
      <c r="BP66" s="151"/>
      <c r="BQ66" s="151"/>
      <c r="BR66" s="151">
        <f t="shared" si="112"/>
        <v>9.7508999999999997</v>
      </c>
      <c r="BS66" s="154"/>
      <c r="BT66" s="23"/>
    </row>
    <row r="67" spans="1:72" s="131" customFormat="1" ht="25.5" x14ac:dyDescent="0.2">
      <c r="A67" s="300">
        <v>4112</v>
      </c>
      <c r="B67" s="122">
        <v>4112304</v>
      </c>
      <c r="C67" s="301" t="s">
        <v>183</v>
      </c>
      <c r="D67" s="320" t="str">
        <f>'Annex-V (a) '!D68</f>
        <v>Nos/Set</v>
      </c>
      <c r="E67" s="241">
        <f>'Annex-V (a) '!E68</f>
        <v>8.5386666666666677</v>
      </c>
      <c r="F67" s="143">
        <f>'Annex-V (a) '!F68</f>
        <v>660</v>
      </c>
      <c r="G67" s="135">
        <f>'Annex-V (a) '!G68</f>
        <v>591.73</v>
      </c>
      <c r="H67" s="135"/>
      <c r="I67" s="151">
        <f>'Annex-V (a) '!I68</f>
        <v>5043.79</v>
      </c>
      <c r="J67" s="135"/>
      <c r="K67" s="151">
        <f>'Annex-V (a) '!K68</f>
        <v>0</v>
      </c>
      <c r="L67" s="135"/>
      <c r="M67" s="135"/>
      <c r="N67" s="135">
        <f t="shared" si="138"/>
        <v>5635.52</v>
      </c>
      <c r="O67" s="135">
        <f>G67*2%</f>
        <v>11.8346</v>
      </c>
      <c r="P67" s="135"/>
      <c r="Q67" s="135">
        <f>I67*2%</f>
        <v>100.8758</v>
      </c>
      <c r="R67" s="135"/>
      <c r="S67" s="135">
        <f>K67*2%</f>
        <v>0</v>
      </c>
      <c r="T67" s="135"/>
      <c r="U67" s="135"/>
      <c r="V67" s="135">
        <f>SUM(O67:U67)</f>
        <v>112.71039999999999</v>
      </c>
      <c r="W67" s="135">
        <f>G67*10%</f>
        <v>59.173000000000002</v>
      </c>
      <c r="X67" s="135"/>
      <c r="Y67" s="135">
        <f>I67*10%</f>
        <v>504.37900000000002</v>
      </c>
      <c r="Z67" s="135"/>
      <c r="AA67" s="135">
        <f>K67*10%</f>
        <v>0</v>
      </c>
      <c r="AB67" s="135"/>
      <c r="AC67" s="135"/>
      <c r="AD67" s="135">
        <f>SUM(W67:AC67)</f>
        <v>563.55200000000002</v>
      </c>
      <c r="AE67" s="135">
        <f>G67*25%</f>
        <v>147.9325</v>
      </c>
      <c r="AF67" s="135"/>
      <c r="AG67" s="135">
        <f>I67*25%</f>
        <v>1260.9475</v>
      </c>
      <c r="AH67" s="135"/>
      <c r="AI67" s="135">
        <f>K67*25%</f>
        <v>0</v>
      </c>
      <c r="AJ67" s="135"/>
      <c r="AK67" s="135"/>
      <c r="AL67" s="135">
        <f t="shared" si="110"/>
        <v>1408.88</v>
      </c>
      <c r="AM67" s="135">
        <f>G67*25%</f>
        <v>147.9325</v>
      </c>
      <c r="AN67" s="135"/>
      <c r="AO67" s="135">
        <f>I67*25%</f>
        <v>1260.9475</v>
      </c>
      <c r="AP67" s="135"/>
      <c r="AQ67" s="135">
        <f>K67*25%</f>
        <v>0</v>
      </c>
      <c r="AR67" s="135"/>
      <c r="AS67" s="135"/>
      <c r="AT67" s="135">
        <f t="shared" si="139"/>
        <v>1408.88</v>
      </c>
      <c r="AU67" s="135">
        <f>G67*25%</f>
        <v>147.9325</v>
      </c>
      <c r="AV67" s="135"/>
      <c r="AW67" s="135">
        <f>I67*25%</f>
        <v>1260.9475</v>
      </c>
      <c r="AX67" s="135"/>
      <c r="AY67" s="135">
        <f>K67*25%</f>
        <v>0</v>
      </c>
      <c r="AZ67" s="135"/>
      <c r="BA67" s="135"/>
      <c r="BB67" s="135">
        <f t="shared" si="111"/>
        <v>1408.88</v>
      </c>
      <c r="BC67" s="135">
        <f>G67*10%</f>
        <v>59.173000000000002</v>
      </c>
      <c r="BD67" s="151"/>
      <c r="BE67" s="135">
        <f>I67*10%</f>
        <v>504.37900000000002</v>
      </c>
      <c r="BF67" s="151"/>
      <c r="BG67" s="135">
        <f>K67*10%</f>
        <v>0</v>
      </c>
      <c r="BH67" s="151"/>
      <c r="BI67" s="151"/>
      <c r="BJ67" s="151">
        <f t="shared" si="32"/>
        <v>563.55200000000002</v>
      </c>
      <c r="BK67" s="151">
        <f>G67*3%</f>
        <v>17.751899999999999</v>
      </c>
      <c r="BL67" s="151"/>
      <c r="BM67" s="135">
        <f>I67*3%</f>
        <v>151.31369999999998</v>
      </c>
      <c r="BN67" s="151"/>
      <c r="BO67" s="135">
        <f>K67*3%</f>
        <v>0</v>
      </c>
      <c r="BP67" s="151"/>
      <c r="BQ67" s="151"/>
      <c r="BR67" s="151">
        <f t="shared" si="112"/>
        <v>169.06559999999999</v>
      </c>
      <c r="BS67" s="154"/>
      <c r="BT67" s="23"/>
    </row>
    <row r="68" spans="1:72" s="131" customFormat="1" ht="12.75" x14ac:dyDescent="0.2">
      <c r="A68" s="300">
        <v>4112</v>
      </c>
      <c r="B68" s="122">
        <v>4112314</v>
      </c>
      <c r="C68" s="301" t="s">
        <v>29</v>
      </c>
      <c r="D68" s="240" t="str">
        <f>'Annex-V (a) '!D69</f>
        <v>L.S</v>
      </c>
      <c r="E68" s="241">
        <f>'Annex-V (a) '!E69</f>
        <v>0</v>
      </c>
      <c r="F68" s="241">
        <f>'Annex-V (a) '!F69</f>
        <v>0</v>
      </c>
      <c r="G68" s="135">
        <f>'Annex-V (a) '!G69</f>
        <v>15.95</v>
      </c>
      <c r="H68" s="135"/>
      <c r="I68" s="151">
        <f>'Annex-V (a) '!I69</f>
        <v>136.05000000000001</v>
      </c>
      <c r="J68" s="135"/>
      <c r="K68" s="151">
        <f>'Annex-V (a) '!K69</f>
        <v>0</v>
      </c>
      <c r="L68" s="135"/>
      <c r="M68" s="135"/>
      <c r="N68" s="135">
        <f t="shared" si="138"/>
        <v>152</v>
      </c>
      <c r="O68" s="135">
        <f>G68*2%</f>
        <v>0.31900000000000001</v>
      </c>
      <c r="P68" s="165"/>
      <c r="Q68" s="135">
        <f>I68*2%</f>
        <v>2.7210000000000001</v>
      </c>
      <c r="R68" s="165"/>
      <c r="S68" s="135">
        <f>K68*2%</f>
        <v>0</v>
      </c>
      <c r="T68" s="165"/>
      <c r="U68" s="165"/>
      <c r="V68" s="135">
        <f>SUM(O68:U68)</f>
        <v>3.04</v>
      </c>
      <c r="W68" s="135">
        <f>G68*10%</f>
        <v>1.595</v>
      </c>
      <c r="X68" s="165"/>
      <c r="Y68" s="135">
        <f>I68*10%</f>
        <v>13.605000000000002</v>
      </c>
      <c r="Z68" s="165"/>
      <c r="AA68" s="135">
        <f>K68*10%</f>
        <v>0</v>
      </c>
      <c r="AB68" s="165"/>
      <c r="AC68" s="165"/>
      <c r="AD68" s="135">
        <f>SUM(W68:AC68)</f>
        <v>15.200000000000003</v>
      </c>
      <c r="AE68" s="135">
        <f>G68*25%</f>
        <v>3.9874999999999998</v>
      </c>
      <c r="AF68" s="165"/>
      <c r="AG68" s="135">
        <f>I68*25%</f>
        <v>34.012500000000003</v>
      </c>
      <c r="AH68" s="165"/>
      <c r="AI68" s="135">
        <f>K68*25%</f>
        <v>0</v>
      </c>
      <c r="AJ68" s="165"/>
      <c r="AK68" s="165"/>
      <c r="AL68" s="135">
        <f t="shared" si="110"/>
        <v>38</v>
      </c>
      <c r="AM68" s="135">
        <f>G68*25%</f>
        <v>3.9874999999999998</v>
      </c>
      <c r="AN68" s="135"/>
      <c r="AO68" s="135">
        <f>I68*25%</f>
        <v>34.012500000000003</v>
      </c>
      <c r="AP68" s="135"/>
      <c r="AQ68" s="135">
        <f>K68*25%</f>
        <v>0</v>
      </c>
      <c r="AR68" s="135"/>
      <c r="AS68" s="135"/>
      <c r="AT68" s="135">
        <f t="shared" si="139"/>
        <v>38</v>
      </c>
      <c r="AU68" s="135">
        <f>G68*25%</f>
        <v>3.9874999999999998</v>
      </c>
      <c r="AV68" s="165"/>
      <c r="AW68" s="135">
        <f>I68*25%</f>
        <v>34.012500000000003</v>
      </c>
      <c r="AX68" s="165"/>
      <c r="AY68" s="135">
        <f>K68*25%</f>
        <v>0</v>
      </c>
      <c r="AZ68" s="165"/>
      <c r="BA68" s="165"/>
      <c r="BB68" s="135">
        <f t="shared" si="111"/>
        <v>38</v>
      </c>
      <c r="BC68" s="135">
        <f>G68*10%</f>
        <v>1.595</v>
      </c>
      <c r="BD68" s="177"/>
      <c r="BE68" s="135">
        <f>I68*10%</f>
        <v>13.605000000000002</v>
      </c>
      <c r="BF68" s="177"/>
      <c r="BG68" s="135">
        <f>K68*10%</f>
        <v>0</v>
      </c>
      <c r="BH68" s="177"/>
      <c r="BI68" s="177"/>
      <c r="BJ68" s="151">
        <f t="shared" si="32"/>
        <v>15.200000000000003</v>
      </c>
      <c r="BK68" s="151">
        <f>G68*3%</f>
        <v>0.47849999999999998</v>
      </c>
      <c r="BL68" s="177"/>
      <c r="BM68" s="135">
        <f>I68*3%</f>
        <v>4.0815000000000001</v>
      </c>
      <c r="BN68" s="177"/>
      <c r="BO68" s="135">
        <f>K68*3%</f>
        <v>0</v>
      </c>
      <c r="BP68" s="177"/>
      <c r="BQ68" s="177"/>
      <c r="BR68" s="151">
        <f t="shared" si="112"/>
        <v>4.5600000000000005</v>
      </c>
      <c r="BS68" s="154"/>
      <c r="BT68" s="23"/>
    </row>
    <row r="69" spans="1:72" s="131" customFormat="1" ht="12.75" x14ac:dyDescent="0.2">
      <c r="A69" s="313"/>
      <c r="B69" s="144"/>
      <c r="C69" s="314" t="s">
        <v>148</v>
      </c>
      <c r="D69" s="382"/>
      <c r="E69" s="381"/>
      <c r="F69" s="168"/>
      <c r="G69" s="158">
        <f t="shared" ref="G69:AA69" si="140">SUM(G62:G68)</f>
        <v>971.13000000000011</v>
      </c>
      <c r="H69" s="158"/>
      <c r="I69" s="158">
        <f>SUM(I62:I68)</f>
        <v>8278.869999999999</v>
      </c>
      <c r="J69" s="158"/>
      <c r="K69" s="158">
        <v>0</v>
      </c>
      <c r="L69" s="135"/>
      <c r="M69" s="135"/>
      <c r="N69" s="158">
        <f>SUM(N62:N68)</f>
        <v>9250</v>
      </c>
      <c r="O69" s="158">
        <f>SUM(O62:O68)</f>
        <v>19.422599999999999</v>
      </c>
      <c r="P69" s="158"/>
      <c r="Q69" s="158">
        <f>SUM(Q62:Q68)</f>
        <v>165.57740000000001</v>
      </c>
      <c r="R69" s="158"/>
      <c r="S69" s="158">
        <f t="shared" si="140"/>
        <v>0</v>
      </c>
      <c r="T69" s="158"/>
      <c r="U69" s="158"/>
      <c r="V69" s="158">
        <f>SUM(V62:V68)</f>
        <v>184.99999999999997</v>
      </c>
      <c r="W69" s="158">
        <f>SUM(W62:W68)</f>
        <v>97.113</v>
      </c>
      <c r="X69" s="158"/>
      <c r="Y69" s="158">
        <f t="shared" si="140"/>
        <v>827.88700000000006</v>
      </c>
      <c r="Z69" s="135"/>
      <c r="AA69" s="158">
        <f t="shared" si="140"/>
        <v>0</v>
      </c>
      <c r="AB69" s="135"/>
      <c r="AC69" s="135"/>
      <c r="AD69" s="158">
        <f>SUM(AD62:AD68)</f>
        <v>925</v>
      </c>
      <c r="AE69" s="158">
        <f t="shared" ref="AE69:AL69" si="141">SUM(AE62:AE68)</f>
        <v>242.78250000000003</v>
      </c>
      <c r="AF69" s="158"/>
      <c r="AG69" s="158">
        <f t="shared" si="141"/>
        <v>2069.7174999999997</v>
      </c>
      <c r="AH69" s="158"/>
      <c r="AI69" s="158">
        <f t="shared" si="141"/>
        <v>0</v>
      </c>
      <c r="AJ69" s="158"/>
      <c r="AK69" s="158"/>
      <c r="AL69" s="158">
        <f t="shared" si="141"/>
        <v>2312.5</v>
      </c>
      <c r="AM69" s="158">
        <f>SUM(AM62:AM68)</f>
        <v>242.78250000000003</v>
      </c>
      <c r="AN69" s="158"/>
      <c r="AO69" s="158">
        <f>SUM(AO62:AO68)</f>
        <v>2069.7174999999997</v>
      </c>
      <c r="AP69" s="158"/>
      <c r="AQ69" s="158">
        <f>SUM(AQ62:AQ68)</f>
        <v>0</v>
      </c>
      <c r="AR69" s="158"/>
      <c r="AS69" s="158"/>
      <c r="AT69" s="158">
        <f>SUM(AT62:AT68)</f>
        <v>2312.5</v>
      </c>
      <c r="AU69" s="158">
        <f>SUM(AU62:AU68)</f>
        <v>242.78250000000003</v>
      </c>
      <c r="AV69" s="158"/>
      <c r="AW69" s="158">
        <f>SUM(AW62:AW68)</f>
        <v>2069.7174999999997</v>
      </c>
      <c r="AX69" s="158"/>
      <c r="AY69" s="158">
        <f>SUM(AY62:AY68)</f>
        <v>0</v>
      </c>
      <c r="AZ69" s="158"/>
      <c r="BA69" s="158"/>
      <c r="BB69" s="158">
        <f>SUM(BB62:BB68)</f>
        <v>2312.5</v>
      </c>
      <c r="BC69" s="158">
        <f>SUM(BC62:BC68)</f>
        <v>97.113</v>
      </c>
      <c r="BD69" s="164"/>
      <c r="BE69" s="158">
        <f>SUM(BE62:BE68)</f>
        <v>827.88700000000006</v>
      </c>
      <c r="BF69" s="164"/>
      <c r="BG69" s="158">
        <f>SUM(BG62:BG68)</f>
        <v>0</v>
      </c>
      <c r="BH69" s="164"/>
      <c r="BI69" s="164"/>
      <c r="BJ69" s="158">
        <f>SUM(BJ62:BJ68)</f>
        <v>925</v>
      </c>
      <c r="BK69" s="158">
        <f t="shared" ref="BK69:BO69" si="142">SUM(BK62:BK68)</f>
        <v>29.133900000000001</v>
      </c>
      <c r="BL69" s="164"/>
      <c r="BM69" s="158">
        <f t="shared" si="142"/>
        <v>248.36609999999999</v>
      </c>
      <c r="BN69" s="164"/>
      <c r="BO69" s="158">
        <f t="shared" si="142"/>
        <v>0</v>
      </c>
      <c r="BP69" s="164"/>
      <c r="BQ69" s="164"/>
      <c r="BR69" s="158">
        <f>SUM(BR62:BR68)</f>
        <v>277.5</v>
      </c>
      <c r="BS69" s="169"/>
      <c r="BT69" s="23"/>
    </row>
    <row r="70" spans="1:72" s="131" customFormat="1" ht="103.5" customHeight="1" x14ac:dyDescent="0.2">
      <c r="A70" s="122">
        <v>4141</v>
      </c>
      <c r="B70" s="122">
        <v>4141101</v>
      </c>
      <c r="C70" s="315" t="s">
        <v>34</v>
      </c>
      <c r="D70" s="240" t="str">
        <f>'Annex-V (a) '!D71</f>
        <v>Acre</v>
      </c>
      <c r="E70" s="241">
        <f>'Annex-V (a) '!E71</f>
        <v>158.40096182747217</v>
      </c>
      <c r="F70" s="143">
        <f>'Annex-V (a) '!F71</f>
        <v>66.540000000000006</v>
      </c>
      <c r="G70" s="135">
        <f>'Annex-V (a) '!G71</f>
        <v>10540</v>
      </c>
      <c r="H70" s="179"/>
      <c r="I70" s="151">
        <f>'Annex-V (a) '!I71</f>
        <v>0</v>
      </c>
      <c r="J70" s="179"/>
      <c r="K70" s="151">
        <f>'Annex-V (a) '!K71</f>
        <v>0</v>
      </c>
      <c r="L70" s="135"/>
      <c r="M70" s="135"/>
      <c r="N70" s="135">
        <f>SUM(G70:K70)</f>
        <v>10540</v>
      </c>
      <c r="O70" s="135">
        <f>G70*2%</f>
        <v>210.8</v>
      </c>
      <c r="P70" s="135"/>
      <c r="Q70" s="135">
        <f>I70*2%</f>
        <v>0</v>
      </c>
      <c r="R70" s="135"/>
      <c r="S70" s="135">
        <f>K70*2%</f>
        <v>0</v>
      </c>
      <c r="T70" s="135"/>
      <c r="U70" s="135"/>
      <c r="V70" s="135">
        <f>SUM(O70:U70)</f>
        <v>210.8</v>
      </c>
      <c r="W70" s="135">
        <f>G70*10%</f>
        <v>1054</v>
      </c>
      <c r="X70" s="135"/>
      <c r="Y70" s="135">
        <f>I70*10%</f>
        <v>0</v>
      </c>
      <c r="Z70" s="135"/>
      <c r="AA70" s="135">
        <f>K70*10%</f>
        <v>0</v>
      </c>
      <c r="AB70" s="135"/>
      <c r="AC70" s="135"/>
      <c r="AD70" s="135">
        <f>SUM(W70:AC70)</f>
        <v>1054</v>
      </c>
      <c r="AE70" s="135">
        <f>G70*25%</f>
        <v>2635</v>
      </c>
      <c r="AF70" s="135"/>
      <c r="AG70" s="135">
        <f>I70*25%</f>
        <v>0</v>
      </c>
      <c r="AH70" s="135"/>
      <c r="AI70" s="135">
        <f>K70*25%</f>
        <v>0</v>
      </c>
      <c r="AJ70" s="135"/>
      <c r="AK70" s="135"/>
      <c r="AL70" s="135">
        <f>SUM(AE70:AK70)</f>
        <v>2635</v>
      </c>
      <c r="AM70" s="135">
        <f>G70*25%</f>
        <v>2635</v>
      </c>
      <c r="AN70" s="135"/>
      <c r="AO70" s="135">
        <f>I70*25%</f>
        <v>0</v>
      </c>
      <c r="AP70" s="135"/>
      <c r="AQ70" s="135">
        <v>0</v>
      </c>
      <c r="AR70" s="135"/>
      <c r="AS70" s="135"/>
      <c r="AT70" s="135">
        <f t="shared" si="139"/>
        <v>2635</v>
      </c>
      <c r="AU70" s="135">
        <f>G70*25%</f>
        <v>2635</v>
      </c>
      <c r="AV70" s="135"/>
      <c r="AW70" s="135">
        <f>I70*25%</f>
        <v>0</v>
      </c>
      <c r="AX70" s="135"/>
      <c r="AY70" s="135">
        <f>K70*25%</f>
        <v>0</v>
      </c>
      <c r="AZ70" s="135"/>
      <c r="BA70" s="135"/>
      <c r="BB70" s="135">
        <f>SUM(AU70:BA70)</f>
        <v>2635</v>
      </c>
      <c r="BC70" s="135">
        <f>G70*10%</f>
        <v>1054</v>
      </c>
      <c r="BD70" s="151"/>
      <c r="BE70" s="135">
        <f>I70*10%</f>
        <v>0</v>
      </c>
      <c r="BF70" s="151"/>
      <c r="BG70" s="135">
        <f>K70*10%</f>
        <v>0</v>
      </c>
      <c r="BH70" s="151"/>
      <c r="BI70" s="151"/>
      <c r="BJ70" s="151">
        <f t="shared" si="32"/>
        <v>1054</v>
      </c>
      <c r="BK70" s="151">
        <f>G70*3%</f>
        <v>316.2</v>
      </c>
      <c r="BL70" s="151"/>
      <c r="BM70" s="135">
        <f>I70*3%</f>
        <v>0</v>
      </c>
      <c r="BN70" s="151"/>
      <c r="BO70" s="135">
        <f>K70*3%</f>
        <v>0</v>
      </c>
      <c r="BP70" s="151"/>
      <c r="BQ70" s="151"/>
      <c r="BR70" s="151">
        <f>SUM(BK70:BQ70)</f>
        <v>316.2</v>
      </c>
      <c r="BS70" s="154"/>
      <c r="BT70" s="23"/>
    </row>
    <row r="71" spans="1:72" s="131" customFormat="1" ht="14.1" customHeight="1" x14ac:dyDescent="0.2">
      <c r="A71" s="144"/>
      <c r="B71" s="144"/>
      <c r="C71" s="314" t="s">
        <v>148</v>
      </c>
      <c r="D71" s="134"/>
      <c r="E71" s="134"/>
      <c r="F71" s="146"/>
      <c r="G71" s="157">
        <f>G70</f>
        <v>10540</v>
      </c>
      <c r="H71" s="157"/>
      <c r="I71" s="157">
        <f>I70</f>
        <v>0</v>
      </c>
      <c r="J71" s="165"/>
      <c r="K71" s="158">
        <f>K70</f>
        <v>0</v>
      </c>
      <c r="L71" s="165"/>
      <c r="M71" s="165"/>
      <c r="N71" s="157">
        <f>N70</f>
        <v>10540</v>
      </c>
      <c r="O71" s="180">
        <f>O70</f>
        <v>210.8</v>
      </c>
      <c r="P71" s="181"/>
      <c r="Q71" s="157">
        <v>0</v>
      </c>
      <c r="R71" s="165"/>
      <c r="S71" s="157">
        <v>0</v>
      </c>
      <c r="T71" s="165"/>
      <c r="U71" s="165"/>
      <c r="V71" s="157">
        <f t="shared" ref="V71:AA71" si="143">V70</f>
        <v>210.8</v>
      </c>
      <c r="W71" s="157">
        <f t="shared" si="143"/>
        <v>1054</v>
      </c>
      <c r="X71" s="165"/>
      <c r="Y71" s="157">
        <f t="shared" si="143"/>
        <v>0</v>
      </c>
      <c r="Z71" s="165"/>
      <c r="AA71" s="157">
        <f t="shared" si="143"/>
        <v>0</v>
      </c>
      <c r="AB71" s="165"/>
      <c r="AC71" s="165"/>
      <c r="AD71" s="157">
        <f t="shared" ref="AD71:AE71" si="144">AD70</f>
        <v>1054</v>
      </c>
      <c r="AE71" s="157">
        <f t="shared" si="144"/>
        <v>2635</v>
      </c>
      <c r="AF71" s="165"/>
      <c r="AG71" s="157">
        <f t="shared" ref="AG71" si="145">AG70</f>
        <v>0</v>
      </c>
      <c r="AH71" s="165"/>
      <c r="AI71" s="157">
        <f t="shared" ref="AI71" si="146">AI70</f>
        <v>0</v>
      </c>
      <c r="AJ71" s="165"/>
      <c r="AK71" s="165"/>
      <c r="AL71" s="157">
        <f t="shared" ref="AL71:AM71" si="147">AL70</f>
        <v>2635</v>
      </c>
      <c r="AM71" s="157">
        <f t="shared" si="147"/>
        <v>2635</v>
      </c>
      <c r="AN71" s="165"/>
      <c r="AO71" s="157">
        <v>0</v>
      </c>
      <c r="AP71" s="165"/>
      <c r="AQ71" s="157">
        <v>0</v>
      </c>
      <c r="AR71" s="165"/>
      <c r="AS71" s="165"/>
      <c r="AT71" s="157">
        <f t="shared" ref="AT71:AU71" si="148">AT70</f>
        <v>2635</v>
      </c>
      <c r="AU71" s="157">
        <f t="shared" si="148"/>
        <v>2635</v>
      </c>
      <c r="AV71" s="165"/>
      <c r="AW71" s="157">
        <f t="shared" ref="AW71" si="149">AW70</f>
        <v>0</v>
      </c>
      <c r="AX71" s="165"/>
      <c r="AY71" s="157">
        <f>AY70</f>
        <v>0</v>
      </c>
      <c r="AZ71" s="165"/>
      <c r="BA71" s="165"/>
      <c r="BB71" s="157">
        <f>BB70</f>
        <v>2635</v>
      </c>
      <c r="BC71" s="157">
        <f>BC70</f>
        <v>1054</v>
      </c>
      <c r="BD71" s="177"/>
      <c r="BE71" s="157">
        <f>BE70</f>
        <v>0</v>
      </c>
      <c r="BF71" s="177"/>
      <c r="BG71" s="157">
        <f>BG70</f>
        <v>0</v>
      </c>
      <c r="BH71" s="177"/>
      <c r="BI71" s="177"/>
      <c r="BJ71" s="157">
        <f t="shared" ref="BJ71:BM71" si="150">BJ70</f>
        <v>1054</v>
      </c>
      <c r="BK71" s="157">
        <f t="shared" si="150"/>
        <v>316.2</v>
      </c>
      <c r="BL71" s="157"/>
      <c r="BM71" s="157">
        <f t="shared" si="150"/>
        <v>0</v>
      </c>
      <c r="BN71" s="177"/>
      <c r="BO71" s="157">
        <f>BO70</f>
        <v>0</v>
      </c>
      <c r="BP71" s="177"/>
      <c r="BQ71" s="177"/>
      <c r="BR71" s="157">
        <f>BR70</f>
        <v>316.2</v>
      </c>
      <c r="BS71" s="154"/>
      <c r="BT71" s="23"/>
    </row>
    <row r="72" spans="1:72" s="131" customFormat="1" ht="14.1" customHeight="1" x14ac:dyDescent="0.2">
      <c r="A72" s="144"/>
      <c r="B72" s="316"/>
      <c r="C72" s="312" t="s">
        <v>35</v>
      </c>
      <c r="D72" s="134"/>
      <c r="E72" s="134"/>
      <c r="F72" s="146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  <c r="AL72" s="165"/>
      <c r="AM72" s="165"/>
      <c r="AN72" s="165"/>
      <c r="AO72" s="165"/>
      <c r="AP72" s="165"/>
      <c r="AQ72" s="165"/>
      <c r="AR72" s="165"/>
      <c r="AS72" s="165"/>
      <c r="AT72" s="165"/>
      <c r="AU72" s="165"/>
      <c r="AV72" s="165"/>
      <c r="AW72" s="165"/>
      <c r="AX72" s="165"/>
      <c r="AY72" s="165"/>
      <c r="AZ72" s="165"/>
      <c r="BA72" s="165"/>
      <c r="BB72" s="165"/>
      <c r="BC72" s="177"/>
      <c r="BD72" s="177"/>
      <c r="BE72" s="177"/>
      <c r="BF72" s="177"/>
      <c r="BG72" s="177"/>
      <c r="BH72" s="177"/>
      <c r="BI72" s="177"/>
      <c r="BJ72" s="151"/>
      <c r="BK72" s="177"/>
      <c r="BL72" s="177"/>
      <c r="BM72" s="177"/>
      <c r="BN72" s="177"/>
      <c r="BO72" s="177"/>
      <c r="BP72" s="177"/>
      <c r="BQ72" s="177"/>
      <c r="BR72" s="151"/>
      <c r="BS72" s="154"/>
      <c r="BT72" s="23"/>
    </row>
    <row r="73" spans="1:72" s="131" customFormat="1" ht="14.1" customHeight="1" x14ac:dyDescent="0.2">
      <c r="A73" s="122"/>
      <c r="B73" s="122"/>
      <c r="C73" s="314" t="s">
        <v>132</v>
      </c>
      <c r="D73" s="397" t="s">
        <v>40</v>
      </c>
      <c r="E73" s="398"/>
      <c r="F73" s="182"/>
      <c r="G73" s="165"/>
      <c r="H73" s="165"/>
      <c r="I73" s="183"/>
      <c r="J73" s="183"/>
      <c r="K73" s="165"/>
      <c r="L73" s="165"/>
      <c r="M73" s="165"/>
      <c r="N73" s="184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  <c r="AO73" s="165"/>
      <c r="AP73" s="165"/>
      <c r="AQ73" s="165"/>
      <c r="AR73" s="165"/>
      <c r="AS73" s="165"/>
      <c r="AT73" s="165"/>
      <c r="AU73" s="165"/>
      <c r="AV73" s="165"/>
      <c r="AW73" s="165"/>
      <c r="AX73" s="165"/>
      <c r="AY73" s="165"/>
      <c r="AZ73" s="165"/>
      <c r="BA73" s="165"/>
      <c r="BB73" s="165"/>
      <c r="BC73" s="177"/>
      <c r="BD73" s="177"/>
      <c r="BE73" s="177"/>
      <c r="BF73" s="177"/>
      <c r="BG73" s="177"/>
      <c r="BH73" s="177"/>
      <c r="BI73" s="177"/>
      <c r="BJ73" s="151"/>
      <c r="BK73" s="177"/>
      <c r="BL73" s="177"/>
      <c r="BM73" s="177"/>
      <c r="BN73" s="177"/>
      <c r="BO73" s="177"/>
      <c r="BP73" s="177"/>
      <c r="BQ73" s="177"/>
      <c r="BR73" s="151"/>
      <c r="BS73" s="154"/>
      <c r="BT73" s="23"/>
    </row>
    <row r="74" spans="1:72" s="131" customFormat="1" ht="14.1" customHeight="1" x14ac:dyDescent="0.2">
      <c r="A74" s="122">
        <v>4111</v>
      </c>
      <c r="B74" s="122">
        <v>4111304</v>
      </c>
      <c r="C74" s="317" t="s">
        <v>188</v>
      </c>
      <c r="D74" s="240" t="str">
        <f>'Annex-V (a) '!D75</f>
        <v>Km</v>
      </c>
      <c r="E74" s="241">
        <f>'Annex-V (a) '!E75</f>
        <v>238.96315858264603</v>
      </c>
      <c r="F74" s="242">
        <f>'Annex-V (a) '!F75</f>
        <v>298.387</v>
      </c>
      <c r="G74" s="135">
        <f>'Annex-V (a) '!G75</f>
        <v>8912.94</v>
      </c>
      <c r="H74" s="135"/>
      <c r="I74" s="151">
        <f>'Annex-V (a) '!I75</f>
        <v>62390.559999999998</v>
      </c>
      <c r="J74" s="135"/>
      <c r="K74" s="151">
        <f>'Annex-V (a) '!K75</f>
        <v>0</v>
      </c>
      <c r="L74" s="135"/>
      <c r="M74" s="135"/>
      <c r="N74" s="151">
        <f>SUM(G74:K74)</f>
        <v>71303.5</v>
      </c>
      <c r="O74" s="135">
        <f>G74*2%</f>
        <v>178.25880000000001</v>
      </c>
      <c r="P74" s="135"/>
      <c r="Q74" s="135">
        <f>I74*2%</f>
        <v>1247.8111999999999</v>
      </c>
      <c r="R74" s="135"/>
      <c r="S74" s="135">
        <f>K74*2%</f>
        <v>0</v>
      </c>
      <c r="T74" s="135"/>
      <c r="U74" s="135"/>
      <c r="V74" s="135">
        <f t="shared" ref="V74:V75" si="151">SUM(O74:U74)</f>
        <v>1426.07</v>
      </c>
      <c r="W74" s="135">
        <f>G74*10%</f>
        <v>891.2940000000001</v>
      </c>
      <c r="X74" s="135"/>
      <c r="Y74" s="135">
        <f>I74*10%</f>
        <v>6239.0560000000005</v>
      </c>
      <c r="Z74" s="165"/>
      <c r="AA74" s="135">
        <f>K74*10%</f>
        <v>0</v>
      </c>
      <c r="AB74" s="165"/>
      <c r="AC74" s="165"/>
      <c r="AD74" s="135">
        <f t="shared" ref="AD74:AD81" si="152">SUM(W74:AC74)</f>
        <v>7130.35</v>
      </c>
      <c r="AE74" s="135">
        <f>G74*25%</f>
        <v>2228.2350000000001</v>
      </c>
      <c r="AF74" s="135"/>
      <c r="AG74" s="135">
        <f>I74*25%</f>
        <v>15597.64</v>
      </c>
      <c r="AH74" s="135"/>
      <c r="AI74" s="135">
        <f>K74*25%</f>
        <v>0</v>
      </c>
      <c r="AJ74" s="165"/>
      <c r="AK74" s="165"/>
      <c r="AL74" s="135">
        <f t="shared" ref="AL74:AL81" si="153">SUM(AE74:AK74)</f>
        <v>17825.875</v>
      </c>
      <c r="AM74" s="135">
        <f>G74*25%</f>
        <v>2228.2350000000001</v>
      </c>
      <c r="AN74" s="135"/>
      <c r="AO74" s="135">
        <f>I74*25%</f>
        <v>15597.64</v>
      </c>
      <c r="AP74" s="135"/>
      <c r="AQ74" s="135">
        <v>0</v>
      </c>
      <c r="AR74" s="135"/>
      <c r="AS74" s="135"/>
      <c r="AT74" s="135">
        <f>SUM(AM74:AS74)</f>
        <v>17825.875</v>
      </c>
      <c r="AU74" s="135">
        <f>G74*25%</f>
        <v>2228.2350000000001</v>
      </c>
      <c r="AV74" s="135"/>
      <c r="AW74" s="135">
        <f>I74*25%</f>
        <v>15597.64</v>
      </c>
      <c r="AX74" s="165"/>
      <c r="AY74" s="135">
        <f>K74*25%</f>
        <v>0</v>
      </c>
      <c r="AZ74" s="165"/>
      <c r="BA74" s="165"/>
      <c r="BB74" s="135">
        <f t="shared" ref="BB74:BB81" si="154">SUM(AU74:BA74)</f>
        <v>17825.875</v>
      </c>
      <c r="BC74" s="135">
        <f>G74*10%</f>
        <v>891.2940000000001</v>
      </c>
      <c r="BD74" s="151"/>
      <c r="BE74" s="135">
        <f>I74*10%</f>
        <v>6239.0560000000005</v>
      </c>
      <c r="BF74" s="151"/>
      <c r="BG74" s="135">
        <f>K74*10%</f>
        <v>0</v>
      </c>
      <c r="BH74" s="151"/>
      <c r="BI74" s="151"/>
      <c r="BJ74" s="151">
        <f t="shared" ref="BJ74:BJ81" si="155">SUM(BC74:BI74)</f>
        <v>7130.35</v>
      </c>
      <c r="BK74" s="151">
        <f>G74*3%</f>
        <v>267.38819999999998</v>
      </c>
      <c r="BL74" s="151"/>
      <c r="BM74" s="135">
        <f>I74*3%</f>
        <v>1871.7167999999999</v>
      </c>
      <c r="BN74" s="151"/>
      <c r="BO74" s="135">
        <f>K74*3%</f>
        <v>0</v>
      </c>
      <c r="BP74" s="151"/>
      <c r="BQ74" s="151"/>
      <c r="BR74" s="151">
        <f>SUM(BK74:BQ74)</f>
        <v>2139.105</v>
      </c>
      <c r="BS74" s="186"/>
      <c r="BT74" s="23"/>
    </row>
    <row r="75" spans="1:72" s="131" customFormat="1" ht="14.1" customHeight="1" x14ac:dyDescent="0.2">
      <c r="A75" s="122">
        <v>4111</v>
      </c>
      <c r="B75" s="122">
        <v>4111303</v>
      </c>
      <c r="C75" s="317" t="s">
        <v>36</v>
      </c>
      <c r="D75" s="240" t="str">
        <f>'Annex-V (a) '!D76</f>
        <v>m</v>
      </c>
      <c r="E75" s="241">
        <f>'Annex-V (a) '!E76</f>
        <v>13.95761956521739</v>
      </c>
      <c r="F75" s="242">
        <f>'Annex-V (a) '!F76</f>
        <v>920</v>
      </c>
      <c r="G75" s="135">
        <f>'Annex-V (a) '!G76</f>
        <v>1605.13</v>
      </c>
      <c r="H75" s="135"/>
      <c r="I75" s="151">
        <f>'Annex-V (a) '!I76</f>
        <v>11235.88</v>
      </c>
      <c r="J75" s="135"/>
      <c r="K75" s="151">
        <f>'Annex-V (a) '!K76</f>
        <v>0</v>
      </c>
      <c r="L75" s="135"/>
      <c r="M75" s="135"/>
      <c r="N75" s="151">
        <f t="shared" ref="N75:N76" si="156">SUM(G75:K75)</f>
        <v>12841.009999999998</v>
      </c>
      <c r="O75" s="135">
        <f>G75*2%</f>
        <v>32.102600000000002</v>
      </c>
      <c r="P75" s="135"/>
      <c r="Q75" s="135">
        <f>I75*2%</f>
        <v>224.71759999999998</v>
      </c>
      <c r="R75" s="135"/>
      <c r="S75" s="135">
        <f>K75*2%</f>
        <v>0</v>
      </c>
      <c r="T75" s="135"/>
      <c r="U75" s="135"/>
      <c r="V75" s="135">
        <f t="shared" si="151"/>
        <v>256.8202</v>
      </c>
      <c r="W75" s="135">
        <f>G75*10%</f>
        <v>160.51300000000003</v>
      </c>
      <c r="X75" s="135"/>
      <c r="Y75" s="135">
        <f>I75*10%</f>
        <v>1123.588</v>
      </c>
      <c r="Z75" s="165"/>
      <c r="AA75" s="135">
        <f>K75*10%</f>
        <v>0</v>
      </c>
      <c r="AB75" s="165"/>
      <c r="AC75" s="165"/>
      <c r="AD75" s="135">
        <f t="shared" si="152"/>
        <v>1284.1010000000001</v>
      </c>
      <c r="AE75" s="135">
        <f>G75*25%</f>
        <v>401.28250000000003</v>
      </c>
      <c r="AF75" s="135"/>
      <c r="AG75" s="135">
        <f>I75*25%</f>
        <v>2808.97</v>
      </c>
      <c r="AH75" s="135"/>
      <c r="AI75" s="135">
        <f>K75*25%</f>
        <v>0</v>
      </c>
      <c r="AJ75" s="165"/>
      <c r="AK75" s="165"/>
      <c r="AL75" s="135">
        <f t="shared" si="153"/>
        <v>3210.2524999999996</v>
      </c>
      <c r="AM75" s="135">
        <f>G75*25%</f>
        <v>401.28250000000003</v>
      </c>
      <c r="AN75" s="135"/>
      <c r="AO75" s="135">
        <f>I75*25%</f>
        <v>2808.97</v>
      </c>
      <c r="AP75" s="135"/>
      <c r="AQ75" s="135">
        <v>0</v>
      </c>
      <c r="AR75" s="135"/>
      <c r="AS75" s="135"/>
      <c r="AT75" s="135">
        <f t="shared" ref="AT75:AT87" si="157">SUM(AM75:AS75)</f>
        <v>3210.2524999999996</v>
      </c>
      <c r="AU75" s="135">
        <f>G75*25%</f>
        <v>401.28250000000003</v>
      </c>
      <c r="AV75" s="135"/>
      <c r="AW75" s="135">
        <f>I75*25%</f>
        <v>2808.97</v>
      </c>
      <c r="AX75" s="165"/>
      <c r="AY75" s="135">
        <f>K75*25%</f>
        <v>0</v>
      </c>
      <c r="AZ75" s="165"/>
      <c r="BA75" s="165"/>
      <c r="BB75" s="135">
        <f t="shared" si="154"/>
        <v>3210.2524999999996</v>
      </c>
      <c r="BC75" s="135">
        <f>G75*10%</f>
        <v>160.51300000000003</v>
      </c>
      <c r="BD75" s="151"/>
      <c r="BE75" s="135">
        <f>I75*10%</f>
        <v>1123.588</v>
      </c>
      <c r="BF75" s="151"/>
      <c r="BG75" s="135">
        <f>K75*10%</f>
        <v>0</v>
      </c>
      <c r="BH75" s="151"/>
      <c r="BI75" s="151"/>
      <c r="BJ75" s="151">
        <f t="shared" si="155"/>
        <v>1284.1010000000001</v>
      </c>
      <c r="BK75" s="151">
        <f>G75*3%</f>
        <v>48.1539</v>
      </c>
      <c r="BL75" s="151"/>
      <c r="BM75" s="135">
        <f>I75*3%</f>
        <v>337.07639999999998</v>
      </c>
      <c r="BN75" s="151"/>
      <c r="BO75" s="135">
        <f>K75*3%</f>
        <v>0</v>
      </c>
      <c r="BP75" s="151"/>
      <c r="BQ75" s="151"/>
      <c r="BR75" s="151">
        <f t="shared" ref="BR75:BR87" si="158">SUM(BK75:BQ75)</f>
        <v>385.2303</v>
      </c>
      <c r="BS75" s="186"/>
      <c r="BT75" s="23"/>
    </row>
    <row r="76" spans="1:72" s="131" customFormat="1" ht="14.1" customHeight="1" x14ac:dyDescent="0.2">
      <c r="A76" s="122">
        <v>4111</v>
      </c>
      <c r="B76" s="122">
        <v>4111307</v>
      </c>
      <c r="C76" s="317" t="s">
        <v>38</v>
      </c>
      <c r="D76" s="240" t="str">
        <f>'Annex-V (a) '!D77</f>
        <v>Km</v>
      </c>
      <c r="E76" s="241">
        <f>'Annex-V (a) '!E77</f>
        <v>334.31581187486699</v>
      </c>
      <c r="F76" s="242">
        <f>'Annex-V (a) '!F77</f>
        <v>140.97</v>
      </c>
      <c r="G76" s="135">
        <f>'Annex-V (a) '!G77</f>
        <v>5891.06</v>
      </c>
      <c r="H76" s="135"/>
      <c r="I76" s="151">
        <f>'Annex-V (a) '!I77</f>
        <v>41237.440000000002</v>
      </c>
      <c r="J76" s="135"/>
      <c r="K76" s="151">
        <f>'Annex-V (a) '!K77</f>
        <v>0</v>
      </c>
      <c r="L76" s="135"/>
      <c r="M76" s="135"/>
      <c r="N76" s="151">
        <f t="shared" si="156"/>
        <v>47128.5</v>
      </c>
      <c r="O76" s="135">
        <f>G76*2%</f>
        <v>117.8212</v>
      </c>
      <c r="P76" s="135"/>
      <c r="Q76" s="135">
        <f>I76*2%</f>
        <v>824.74880000000007</v>
      </c>
      <c r="R76" s="135"/>
      <c r="S76" s="135">
        <f>K76*2%</f>
        <v>0</v>
      </c>
      <c r="T76" s="135"/>
      <c r="U76" s="135"/>
      <c r="V76" s="135">
        <f>SUM(O76:U76)</f>
        <v>942.57</v>
      </c>
      <c r="W76" s="135">
        <f>G76*10%</f>
        <v>589.10600000000011</v>
      </c>
      <c r="X76" s="135"/>
      <c r="Y76" s="135">
        <f>I76*10%</f>
        <v>4123.7440000000006</v>
      </c>
      <c r="Z76" s="165"/>
      <c r="AA76" s="135">
        <f>K76*10%</f>
        <v>0</v>
      </c>
      <c r="AB76" s="165"/>
      <c r="AC76" s="165"/>
      <c r="AD76" s="135">
        <f t="shared" si="152"/>
        <v>4712.8500000000004</v>
      </c>
      <c r="AE76" s="135">
        <f>G76*25%</f>
        <v>1472.7650000000001</v>
      </c>
      <c r="AF76" s="135"/>
      <c r="AG76" s="135">
        <f>I76*25%</f>
        <v>10309.36</v>
      </c>
      <c r="AH76" s="135"/>
      <c r="AI76" s="135">
        <f>K76*25%</f>
        <v>0</v>
      </c>
      <c r="AJ76" s="135"/>
      <c r="AK76" s="135"/>
      <c r="AL76" s="135">
        <f t="shared" si="153"/>
        <v>11782.125</v>
      </c>
      <c r="AM76" s="135">
        <f>G76*25%</f>
        <v>1472.7650000000001</v>
      </c>
      <c r="AN76" s="135"/>
      <c r="AO76" s="135">
        <f>I76*25%</f>
        <v>10309.36</v>
      </c>
      <c r="AP76" s="135"/>
      <c r="AQ76" s="135">
        <v>0</v>
      </c>
      <c r="AR76" s="135"/>
      <c r="AS76" s="135"/>
      <c r="AT76" s="135">
        <f t="shared" si="157"/>
        <v>11782.125</v>
      </c>
      <c r="AU76" s="135">
        <f>G76*25%</f>
        <v>1472.7650000000001</v>
      </c>
      <c r="AV76" s="135"/>
      <c r="AW76" s="135">
        <f>I76*25%</f>
        <v>10309.36</v>
      </c>
      <c r="AX76" s="135"/>
      <c r="AY76" s="135">
        <f>K76*25%</f>
        <v>0</v>
      </c>
      <c r="AZ76" s="135"/>
      <c r="BA76" s="135"/>
      <c r="BB76" s="135">
        <f t="shared" si="154"/>
        <v>11782.125</v>
      </c>
      <c r="BC76" s="135">
        <f>G76*10%</f>
        <v>589.10600000000011</v>
      </c>
      <c r="BD76" s="151"/>
      <c r="BE76" s="135">
        <f>I76*10%</f>
        <v>4123.7440000000006</v>
      </c>
      <c r="BF76" s="151"/>
      <c r="BG76" s="135">
        <f>K76*10%</f>
        <v>0</v>
      </c>
      <c r="BH76" s="151"/>
      <c r="BI76" s="151"/>
      <c r="BJ76" s="151">
        <f t="shared" si="155"/>
        <v>4712.8500000000004</v>
      </c>
      <c r="BK76" s="151">
        <f>G76*3%</f>
        <v>176.73179999999999</v>
      </c>
      <c r="BL76" s="151"/>
      <c r="BM76" s="135">
        <f>I76*3%</f>
        <v>1237.1232</v>
      </c>
      <c r="BN76" s="151"/>
      <c r="BO76" s="135">
        <f>K76*3%</f>
        <v>0</v>
      </c>
      <c r="BP76" s="151"/>
      <c r="BQ76" s="151"/>
      <c r="BR76" s="151">
        <f t="shared" si="158"/>
        <v>1413.855</v>
      </c>
      <c r="BS76" s="186"/>
      <c r="BT76" s="115"/>
    </row>
    <row r="77" spans="1:72" s="131" customFormat="1" ht="14.1" customHeight="1" x14ac:dyDescent="0.2">
      <c r="A77" s="122"/>
      <c r="B77" s="122"/>
      <c r="C77" s="317" t="s">
        <v>124</v>
      </c>
      <c r="D77" s="397" t="s">
        <v>40</v>
      </c>
      <c r="E77" s="398"/>
      <c r="F77" s="185"/>
      <c r="G77" s="165"/>
      <c r="H77" s="165"/>
      <c r="I77" s="179"/>
      <c r="J77" s="183"/>
      <c r="K77" s="151"/>
      <c r="L77" s="165"/>
      <c r="M77" s="165"/>
      <c r="N77" s="184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65"/>
      <c r="AA77" s="135"/>
      <c r="AB77" s="165"/>
      <c r="AC77" s="165"/>
      <c r="AD77" s="165"/>
      <c r="AE77" s="135"/>
      <c r="AF77" s="165"/>
      <c r="AG77" s="135"/>
      <c r="AH77" s="165"/>
      <c r="AI77" s="135"/>
      <c r="AJ77" s="165"/>
      <c r="AK77" s="165"/>
      <c r="AL77" s="165"/>
      <c r="AM77" s="135"/>
      <c r="AN77" s="165"/>
      <c r="AO77" s="135"/>
      <c r="AP77" s="165"/>
      <c r="AQ77" s="135"/>
      <c r="AR77" s="165"/>
      <c r="AS77" s="165"/>
      <c r="AT77" s="135"/>
      <c r="AU77" s="135"/>
      <c r="AV77" s="165"/>
      <c r="AW77" s="135"/>
      <c r="AX77" s="165"/>
      <c r="AY77" s="135"/>
      <c r="AZ77" s="165"/>
      <c r="BA77" s="165"/>
      <c r="BB77" s="165"/>
      <c r="BC77" s="135"/>
      <c r="BD77" s="177"/>
      <c r="BE77" s="135"/>
      <c r="BF77" s="177"/>
      <c r="BG77" s="135"/>
      <c r="BH77" s="177"/>
      <c r="BI77" s="177"/>
      <c r="BJ77" s="151"/>
      <c r="BK77" s="151"/>
      <c r="BL77" s="177"/>
      <c r="BM77" s="135"/>
      <c r="BN77" s="177"/>
      <c r="BO77" s="135"/>
      <c r="BP77" s="177"/>
      <c r="BQ77" s="177"/>
      <c r="BR77" s="151"/>
      <c r="BS77" s="154"/>
      <c r="BT77" s="23"/>
    </row>
    <row r="78" spans="1:72" s="131" customFormat="1" ht="14.1" customHeight="1" x14ac:dyDescent="0.2">
      <c r="A78" s="122">
        <v>4111</v>
      </c>
      <c r="B78" s="57">
        <v>4111317</v>
      </c>
      <c r="C78" s="317" t="s">
        <v>133</v>
      </c>
      <c r="D78" s="240" t="str">
        <f>'Annex-V (a) '!D79</f>
        <v>Nos.</v>
      </c>
      <c r="E78" s="241">
        <f>'Annex-V (a) '!E79</f>
        <v>464.9434782608696</v>
      </c>
      <c r="F78" s="185">
        <f>'Annex-V (a) '!F79</f>
        <v>23</v>
      </c>
      <c r="G78" s="135">
        <f>'Annex-V (a) '!G79</f>
        <v>1336.71</v>
      </c>
      <c r="H78" s="135"/>
      <c r="I78" s="151">
        <f>'Annex-V (a) '!I79</f>
        <v>9356.99</v>
      </c>
      <c r="J78" s="135"/>
      <c r="K78" s="151">
        <f>'Annex-V (a) '!K79</f>
        <v>0</v>
      </c>
      <c r="L78" s="135"/>
      <c r="M78" s="135"/>
      <c r="N78" s="151">
        <f>SUM(G78:K78)</f>
        <v>10693.7</v>
      </c>
      <c r="O78" s="135">
        <f>G78*2%</f>
        <v>26.734200000000001</v>
      </c>
      <c r="P78" s="135"/>
      <c r="Q78" s="135">
        <f>I78*2%</f>
        <v>187.13980000000001</v>
      </c>
      <c r="R78" s="135"/>
      <c r="S78" s="135">
        <f>K78*2%</f>
        <v>0</v>
      </c>
      <c r="T78" s="135"/>
      <c r="U78" s="135"/>
      <c r="V78" s="135">
        <f t="shared" ref="V78" si="159">SUM(O78:U78)</f>
        <v>213.87400000000002</v>
      </c>
      <c r="W78" s="135">
        <f>G78*10%</f>
        <v>133.67100000000002</v>
      </c>
      <c r="X78" s="135"/>
      <c r="Y78" s="135">
        <f>I78*10%</f>
        <v>935.69900000000007</v>
      </c>
      <c r="Z78" s="165"/>
      <c r="AA78" s="135">
        <f>K78*10%</f>
        <v>0</v>
      </c>
      <c r="AB78" s="165"/>
      <c r="AC78" s="165"/>
      <c r="AD78" s="135">
        <f t="shared" si="152"/>
        <v>1069.3700000000001</v>
      </c>
      <c r="AE78" s="135">
        <f>G78*25%</f>
        <v>334.17750000000001</v>
      </c>
      <c r="AF78" s="135"/>
      <c r="AG78" s="135">
        <f>I78*25%</f>
        <v>2339.2474999999999</v>
      </c>
      <c r="AH78" s="135"/>
      <c r="AI78" s="135">
        <f>K78*25%</f>
        <v>0</v>
      </c>
      <c r="AJ78" s="165"/>
      <c r="AK78" s="165"/>
      <c r="AL78" s="135">
        <f t="shared" si="153"/>
        <v>2673.4250000000002</v>
      </c>
      <c r="AM78" s="135">
        <f>G78*25%</f>
        <v>334.17750000000001</v>
      </c>
      <c r="AN78" s="135"/>
      <c r="AO78" s="135">
        <f>I78*25%</f>
        <v>2339.2474999999999</v>
      </c>
      <c r="AP78" s="135"/>
      <c r="AQ78" s="135">
        <v>0</v>
      </c>
      <c r="AR78" s="135"/>
      <c r="AS78" s="135"/>
      <c r="AT78" s="135">
        <f t="shared" si="157"/>
        <v>2673.4250000000002</v>
      </c>
      <c r="AU78" s="135">
        <f>G78*25%</f>
        <v>334.17750000000001</v>
      </c>
      <c r="AV78" s="135"/>
      <c r="AW78" s="135">
        <f>I78*25%</f>
        <v>2339.2474999999999</v>
      </c>
      <c r="AX78" s="165"/>
      <c r="AY78" s="135">
        <f>K78*25%</f>
        <v>0</v>
      </c>
      <c r="AZ78" s="165"/>
      <c r="BA78" s="165"/>
      <c r="BB78" s="135">
        <f t="shared" si="154"/>
        <v>2673.4250000000002</v>
      </c>
      <c r="BC78" s="135">
        <f>G78*10%</f>
        <v>133.67100000000002</v>
      </c>
      <c r="BD78" s="151"/>
      <c r="BE78" s="135">
        <f>I78*10%</f>
        <v>935.69900000000007</v>
      </c>
      <c r="BF78" s="151"/>
      <c r="BG78" s="135">
        <f>K78*10%</f>
        <v>0</v>
      </c>
      <c r="BH78" s="151"/>
      <c r="BI78" s="151"/>
      <c r="BJ78" s="151">
        <f t="shared" si="155"/>
        <v>1069.3700000000001</v>
      </c>
      <c r="BK78" s="151">
        <f>G78*3%</f>
        <v>40.101300000000002</v>
      </c>
      <c r="BL78" s="151"/>
      <c r="BM78" s="135">
        <f>I78*3%</f>
        <v>280.7097</v>
      </c>
      <c r="BN78" s="151"/>
      <c r="BO78" s="135">
        <f>K78*3%</f>
        <v>0</v>
      </c>
      <c r="BP78" s="151"/>
      <c r="BQ78" s="151"/>
      <c r="BR78" s="151">
        <f t="shared" si="158"/>
        <v>320.81099999999998</v>
      </c>
      <c r="BS78" s="186"/>
      <c r="BT78" s="23"/>
    </row>
    <row r="79" spans="1:72" s="131" customFormat="1" ht="14.1" customHeight="1" x14ac:dyDescent="0.2">
      <c r="A79" s="122">
        <v>4111</v>
      </c>
      <c r="B79" s="57">
        <v>4111317</v>
      </c>
      <c r="C79" s="317" t="s">
        <v>134</v>
      </c>
      <c r="D79" s="240" t="str">
        <f>'Annex-V (a) '!D80</f>
        <v>Nos.</v>
      </c>
      <c r="E79" s="241">
        <f>'Annex-V (a) '!E80</f>
        <v>2125</v>
      </c>
      <c r="F79" s="185">
        <f>'Annex-V (a) '!F80</f>
        <v>4</v>
      </c>
      <c r="G79" s="135">
        <f>'Annex-V (a) '!G80</f>
        <v>1062.5</v>
      </c>
      <c r="H79" s="135"/>
      <c r="I79" s="151">
        <f>'Annex-V (a) '!I80</f>
        <v>7437.5</v>
      </c>
      <c r="J79" s="135"/>
      <c r="K79" s="151">
        <f>'Annex-V (a) '!K80</f>
        <v>0</v>
      </c>
      <c r="L79" s="135"/>
      <c r="M79" s="135"/>
      <c r="N79" s="151">
        <f t="shared" ref="N79:N82" si="160">SUM(G79:K79)</f>
        <v>8500</v>
      </c>
      <c r="O79" s="135">
        <f>G79*2%</f>
        <v>21.25</v>
      </c>
      <c r="P79" s="135"/>
      <c r="Q79" s="135">
        <f>I79*2%</f>
        <v>148.75</v>
      </c>
      <c r="R79" s="135"/>
      <c r="S79" s="135">
        <f>K79*2%</f>
        <v>0</v>
      </c>
      <c r="T79" s="135"/>
      <c r="U79" s="135"/>
      <c r="V79" s="135">
        <f t="shared" ref="V79:V81" si="161">SUM(O79:U79)</f>
        <v>170</v>
      </c>
      <c r="W79" s="135">
        <f>G79*10%</f>
        <v>106.25</v>
      </c>
      <c r="X79" s="135"/>
      <c r="Y79" s="135">
        <f>I79*10%</f>
        <v>743.75</v>
      </c>
      <c r="Z79" s="165"/>
      <c r="AA79" s="135">
        <f>K79*10%</f>
        <v>0</v>
      </c>
      <c r="AB79" s="165"/>
      <c r="AC79" s="165"/>
      <c r="AD79" s="135">
        <f t="shared" si="152"/>
        <v>850</v>
      </c>
      <c r="AE79" s="135">
        <f>G79*25%</f>
        <v>265.625</v>
      </c>
      <c r="AF79" s="135"/>
      <c r="AG79" s="135">
        <f>I79*25%</f>
        <v>1859.375</v>
      </c>
      <c r="AH79" s="135"/>
      <c r="AI79" s="135">
        <f>K79*25%</f>
        <v>0</v>
      </c>
      <c r="AJ79" s="165"/>
      <c r="AK79" s="165"/>
      <c r="AL79" s="135">
        <f t="shared" si="153"/>
        <v>2125</v>
      </c>
      <c r="AM79" s="135">
        <f>G79*25%</f>
        <v>265.625</v>
      </c>
      <c r="AN79" s="135"/>
      <c r="AO79" s="135">
        <f>I79*25%</f>
        <v>1859.375</v>
      </c>
      <c r="AP79" s="135"/>
      <c r="AQ79" s="135">
        <v>0</v>
      </c>
      <c r="AR79" s="135"/>
      <c r="AS79" s="135"/>
      <c r="AT79" s="135">
        <f t="shared" si="157"/>
        <v>2125</v>
      </c>
      <c r="AU79" s="135">
        <f>G79*25%</f>
        <v>265.625</v>
      </c>
      <c r="AV79" s="135"/>
      <c r="AW79" s="135">
        <f>I79*25%</f>
        <v>1859.375</v>
      </c>
      <c r="AX79" s="165"/>
      <c r="AY79" s="135">
        <f>K79*25%</f>
        <v>0</v>
      </c>
      <c r="AZ79" s="165"/>
      <c r="BA79" s="165"/>
      <c r="BB79" s="135">
        <f t="shared" si="154"/>
        <v>2125</v>
      </c>
      <c r="BC79" s="135">
        <f>G79*10%</f>
        <v>106.25</v>
      </c>
      <c r="BD79" s="151"/>
      <c r="BE79" s="135">
        <f>I79*10%</f>
        <v>743.75</v>
      </c>
      <c r="BF79" s="151"/>
      <c r="BG79" s="135">
        <f>K79*10%</f>
        <v>0</v>
      </c>
      <c r="BH79" s="151"/>
      <c r="BI79" s="151"/>
      <c r="BJ79" s="151">
        <f t="shared" si="155"/>
        <v>850</v>
      </c>
      <c r="BK79" s="151">
        <f>G79*3%</f>
        <v>31.875</v>
      </c>
      <c r="BL79" s="151"/>
      <c r="BM79" s="135">
        <f>I79*3%</f>
        <v>223.125</v>
      </c>
      <c r="BN79" s="151"/>
      <c r="BO79" s="135">
        <f>K79*3%</f>
        <v>0</v>
      </c>
      <c r="BP79" s="151"/>
      <c r="BQ79" s="151"/>
      <c r="BR79" s="151">
        <f t="shared" si="158"/>
        <v>255</v>
      </c>
      <c r="BS79" s="186"/>
      <c r="BT79" s="115"/>
    </row>
    <row r="80" spans="1:72" s="131" customFormat="1" ht="14.1" customHeight="1" x14ac:dyDescent="0.2">
      <c r="A80" s="122">
        <v>4111</v>
      </c>
      <c r="B80" s="57">
        <v>4111317</v>
      </c>
      <c r="C80" s="317" t="s">
        <v>135</v>
      </c>
      <c r="D80" s="240" t="str">
        <f>'Annex-V (a) '!D81</f>
        <v>Nos.</v>
      </c>
      <c r="E80" s="241">
        <f>'Annex-V (a) '!E81</f>
        <v>750</v>
      </c>
      <c r="F80" s="185">
        <f>'Annex-V (a) '!F81</f>
        <v>2</v>
      </c>
      <c r="G80" s="135">
        <f>'Annex-V (a) '!G81</f>
        <v>187.5</v>
      </c>
      <c r="H80" s="135"/>
      <c r="I80" s="151">
        <f>'Annex-V (a) '!I81</f>
        <v>1312.5</v>
      </c>
      <c r="J80" s="135"/>
      <c r="K80" s="151">
        <f>'Annex-V (a) '!K81</f>
        <v>0</v>
      </c>
      <c r="L80" s="135"/>
      <c r="M80" s="135"/>
      <c r="N80" s="151">
        <f t="shared" si="160"/>
        <v>1500</v>
      </c>
      <c r="O80" s="135">
        <f>G80*2%</f>
        <v>3.75</v>
      </c>
      <c r="P80" s="135"/>
      <c r="Q80" s="135">
        <f>I80*2%</f>
        <v>26.25</v>
      </c>
      <c r="R80" s="135"/>
      <c r="S80" s="135">
        <f>K80*2%</f>
        <v>0</v>
      </c>
      <c r="T80" s="135"/>
      <c r="U80" s="135"/>
      <c r="V80" s="135">
        <f t="shared" si="161"/>
        <v>30</v>
      </c>
      <c r="W80" s="135">
        <f>G80*10%</f>
        <v>18.75</v>
      </c>
      <c r="X80" s="135"/>
      <c r="Y80" s="135">
        <f>I80*10%</f>
        <v>131.25</v>
      </c>
      <c r="Z80" s="165"/>
      <c r="AA80" s="135">
        <f>K80*10%</f>
        <v>0</v>
      </c>
      <c r="AB80" s="165"/>
      <c r="AC80" s="165"/>
      <c r="AD80" s="135">
        <f t="shared" si="152"/>
        <v>150</v>
      </c>
      <c r="AE80" s="135">
        <f>G80*25%</f>
        <v>46.875</v>
      </c>
      <c r="AF80" s="135"/>
      <c r="AG80" s="135">
        <f>I80*25%</f>
        <v>328.125</v>
      </c>
      <c r="AH80" s="135"/>
      <c r="AI80" s="135">
        <f>K80*25%</f>
        <v>0</v>
      </c>
      <c r="AJ80" s="165"/>
      <c r="AK80" s="165"/>
      <c r="AL80" s="135">
        <f t="shared" si="153"/>
        <v>375</v>
      </c>
      <c r="AM80" s="135">
        <f>G80*25%</f>
        <v>46.875</v>
      </c>
      <c r="AN80" s="135"/>
      <c r="AO80" s="135">
        <f>I80*25%</f>
        <v>328.125</v>
      </c>
      <c r="AP80" s="135"/>
      <c r="AQ80" s="135">
        <v>0</v>
      </c>
      <c r="AR80" s="135"/>
      <c r="AS80" s="135"/>
      <c r="AT80" s="135">
        <f t="shared" si="157"/>
        <v>375</v>
      </c>
      <c r="AU80" s="135">
        <f>G80*25%</f>
        <v>46.875</v>
      </c>
      <c r="AV80" s="135"/>
      <c r="AW80" s="135">
        <f>I80*25%</f>
        <v>328.125</v>
      </c>
      <c r="AX80" s="165"/>
      <c r="AY80" s="135">
        <f>K80*25%</f>
        <v>0</v>
      </c>
      <c r="AZ80" s="165"/>
      <c r="BA80" s="165"/>
      <c r="BB80" s="135">
        <f t="shared" si="154"/>
        <v>375</v>
      </c>
      <c r="BC80" s="135">
        <f>G80*10%</f>
        <v>18.75</v>
      </c>
      <c r="BD80" s="151"/>
      <c r="BE80" s="135">
        <f>I80*10%</f>
        <v>131.25</v>
      </c>
      <c r="BF80" s="151"/>
      <c r="BG80" s="135">
        <f>K80*10%</f>
        <v>0</v>
      </c>
      <c r="BH80" s="151"/>
      <c r="BI80" s="151"/>
      <c r="BJ80" s="151">
        <f t="shared" si="155"/>
        <v>150</v>
      </c>
      <c r="BK80" s="151">
        <f>G80*3%</f>
        <v>5.625</v>
      </c>
      <c r="BL80" s="151"/>
      <c r="BM80" s="135">
        <f>I80*3%</f>
        <v>39.375</v>
      </c>
      <c r="BN80" s="151"/>
      <c r="BO80" s="135">
        <f>K80*3%</f>
        <v>0</v>
      </c>
      <c r="BP80" s="151"/>
      <c r="BQ80" s="151"/>
      <c r="BR80" s="151">
        <f t="shared" si="158"/>
        <v>45</v>
      </c>
      <c r="BS80" s="186"/>
      <c r="BT80" s="23"/>
    </row>
    <row r="81" spans="1:72" s="131" customFormat="1" ht="14.1" customHeight="1" x14ac:dyDescent="0.2">
      <c r="A81" s="122">
        <v>4111</v>
      </c>
      <c r="B81" s="57">
        <v>4111317</v>
      </c>
      <c r="C81" s="317" t="s">
        <v>136</v>
      </c>
      <c r="D81" s="240" t="str">
        <f>'Annex-V (a) '!D82</f>
        <v>Nos.</v>
      </c>
      <c r="E81" s="241">
        <f>'Annex-V (a) '!E82</f>
        <v>760</v>
      </c>
      <c r="F81" s="185">
        <f>'Annex-V (a) '!F82</f>
        <v>3</v>
      </c>
      <c r="G81" s="135">
        <f>'Annex-V (a) '!G82</f>
        <v>285</v>
      </c>
      <c r="H81" s="135"/>
      <c r="I81" s="151">
        <f>'Annex-V (a) '!I82</f>
        <v>1995</v>
      </c>
      <c r="J81" s="135"/>
      <c r="K81" s="151">
        <f>'Annex-V (a) '!K82</f>
        <v>0</v>
      </c>
      <c r="L81" s="135"/>
      <c r="M81" s="135"/>
      <c r="N81" s="151">
        <f t="shared" si="160"/>
        <v>2280</v>
      </c>
      <c r="O81" s="135">
        <f>G81*2%</f>
        <v>5.7</v>
      </c>
      <c r="P81" s="135"/>
      <c r="Q81" s="135">
        <f>I81*2%</f>
        <v>39.9</v>
      </c>
      <c r="R81" s="135"/>
      <c r="S81" s="135">
        <f>K81*2%</f>
        <v>0</v>
      </c>
      <c r="T81" s="135"/>
      <c r="U81" s="135"/>
      <c r="V81" s="135">
        <f t="shared" si="161"/>
        <v>45.6</v>
      </c>
      <c r="W81" s="135">
        <f>G81*10%</f>
        <v>28.5</v>
      </c>
      <c r="X81" s="135"/>
      <c r="Y81" s="135">
        <f>I81*10%</f>
        <v>199.5</v>
      </c>
      <c r="Z81" s="165"/>
      <c r="AA81" s="135">
        <f>K81*10%</f>
        <v>0</v>
      </c>
      <c r="AB81" s="165"/>
      <c r="AC81" s="165"/>
      <c r="AD81" s="135">
        <f t="shared" si="152"/>
        <v>228</v>
      </c>
      <c r="AE81" s="135">
        <f>G81*25%</f>
        <v>71.25</v>
      </c>
      <c r="AF81" s="135"/>
      <c r="AG81" s="135">
        <f>I81*25%</f>
        <v>498.75</v>
      </c>
      <c r="AH81" s="135"/>
      <c r="AI81" s="135">
        <f>K81*25%</f>
        <v>0</v>
      </c>
      <c r="AJ81" s="165"/>
      <c r="AK81" s="165"/>
      <c r="AL81" s="135">
        <f t="shared" si="153"/>
        <v>570</v>
      </c>
      <c r="AM81" s="135">
        <f>G81*25%</f>
        <v>71.25</v>
      </c>
      <c r="AN81" s="135"/>
      <c r="AO81" s="135">
        <f>I81*25%</f>
        <v>498.75</v>
      </c>
      <c r="AP81" s="135"/>
      <c r="AQ81" s="135">
        <v>0</v>
      </c>
      <c r="AR81" s="135"/>
      <c r="AS81" s="135"/>
      <c r="AT81" s="135">
        <f t="shared" si="157"/>
        <v>570</v>
      </c>
      <c r="AU81" s="135">
        <f>G81*25%</f>
        <v>71.25</v>
      </c>
      <c r="AV81" s="135"/>
      <c r="AW81" s="135">
        <f>I81*25%</f>
        <v>498.75</v>
      </c>
      <c r="AX81" s="165"/>
      <c r="AY81" s="135">
        <f>K81*25%</f>
        <v>0</v>
      </c>
      <c r="AZ81" s="165"/>
      <c r="BA81" s="165"/>
      <c r="BB81" s="135">
        <f t="shared" si="154"/>
        <v>570</v>
      </c>
      <c r="BC81" s="135">
        <f>G81*10%</f>
        <v>28.5</v>
      </c>
      <c r="BD81" s="151"/>
      <c r="BE81" s="135">
        <f>I81*10%</f>
        <v>199.5</v>
      </c>
      <c r="BF81" s="151"/>
      <c r="BG81" s="135">
        <f>K81*10%</f>
        <v>0</v>
      </c>
      <c r="BH81" s="151"/>
      <c r="BI81" s="151"/>
      <c r="BJ81" s="151">
        <f t="shared" si="155"/>
        <v>228</v>
      </c>
      <c r="BK81" s="151">
        <f>G81*3%</f>
        <v>8.5499999999999989</v>
      </c>
      <c r="BL81" s="151"/>
      <c r="BM81" s="135">
        <f>I81*3%</f>
        <v>59.849999999999994</v>
      </c>
      <c r="BN81" s="151"/>
      <c r="BO81" s="135">
        <f>K81*3%</f>
        <v>0</v>
      </c>
      <c r="BP81" s="151"/>
      <c r="BQ81" s="151"/>
      <c r="BR81" s="151">
        <f t="shared" si="158"/>
        <v>68.399999999999991</v>
      </c>
      <c r="BS81" s="186"/>
      <c r="BT81" s="23"/>
    </row>
    <row r="82" spans="1:72" s="131" customFormat="1" ht="14.1" customHeight="1" x14ac:dyDescent="0.2">
      <c r="A82" s="122">
        <v>4111</v>
      </c>
      <c r="B82" s="57">
        <v>4111317</v>
      </c>
      <c r="C82" s="301" t="s">
        <v>137</v>
      </c>
      <c r="D82" s="240" t="str">
        <f>'Annex-V (a) '!D83</f>
        <v>Nos.</v>
      </c>
      <c r="E82" s="241">
        <f>'Annex-V (a) '!E83</f>
        <v>79.545454545454547</v>
      </c>
      <c r="F82" s="185">
        <f>'Annex-V (a) '!F83</f>
        <v>22</v>
      </c>
      <c r="G82" s="135">
        <f>'Annex-V (a) '!G83</f>
        <v>218.75</v>
      </c>
      <c r="H82" s="151"/>
      <c r="I82" s="151">
        <f>'Annex-V (a) '!I83</f>
        <v>1531.25</v>
      </c>
      <c r="J82" s="151"/>
      <c r="K82" s="151">
        <f>'Annex-V (a) '!K83</f>
        <v>0</v>
      </c>
      <c r="L82" s="135"/>
      <c r="M82" s="135"/>
      <c r="N82" s="151">
        <f t="shared" si="160"/>
        <v>1750</v>
      </c>
      <c r="O82" s="135">
        <f>G82*2%</f>
        <v>4.375</v>
      </c>
      <c r="P82" s="135"/>
      <c r="Q82" s="135">
        <f>I82*2%</f>
        <v>30.625</v>
      </c>
      <c r="R82" s="135"/>
      <c r="S82" s="135">
        <f>K82*2%</f>
        <v>0</v>
      </c>
      <c r="T82" s="135"/>
      <c r="U82" s="135"/>
      <c r="V82" s="135">
        <f>SUM(O82:U82)</f>
        <v>35</v>
      </c>
      <c r="W82" s="135">
        <f>G82*10%</f>
        <v>21.875</v>
      </c>
      <c r="X82" s="135"/>
      <c r="Y82" s="135">
        <f>I82*10%</f>
        <v>153.125</v>
      </c>
      <c r="Z82" s="165"/>
      <c r="AA82" s="135">
        <f>K82*10%</f>
        <v>0</v>
      </c>
      <c r="AB82" s="165"/>
      <c r="AC82" s="165"/>
      <c r="AD82" s="135">
        <f t="shared" ref="AD82:AD87" si="162">SUM(W82:AC82)</f>
        <v>175</v>
      </c>
      <c r="AE82" s="135">
        <f>G82*25%</f>
        <v>54.6875</v>
      </c>
      <c r="AF82" s="135"/>
      <c r="AG82" s="135">
        <f>I82*25%</f>
        <v>382.8125</v>
      </c>
      <c r="AH82" s="135"/>
      <c r="AI82" s="135">
        <f>K82*25%</f>
        <v>0</v>
      </c>
      <c r="AJ82" s="165"/>
      <c r="AK82" s="165"/>
      <c r="AL82" s="135">
        <f t="shared" ref="AL82:AL87" si="163">SUM(AE82:AK82)</f>
        <v>437.5</v>
      </c>
      <c r="AM82" s="135">
        <f>G82*25%</f>
        <v>54.6875</v>
      </c>
      <c r="AN82" s="135"/>
      <c r="AO82" s="135">
        <f>I82*25%</f>
        <v>382.8125</v>
      </c>
      <c r="AP82" s="135"/>
      <c r="AQ82" s="135">
        <v>0</v>
      </c>
      <c r="AR82" s="135"/>
      <c r="AS82" s="135"/>
      <c r="AT82" s="135">
        <f t="shared" si="157"/>
        <v>437.5</v>
      </c>
      <c r="AU82" s="135">
        <f>G82*25%</f>
        <v>54.6875</v>
      </c>
      <c r="AV82" s="135"/>
      <c r="AW82" s="135">
        <f>I82*25%</f>
        <v>382.8125</v>
      </c>
      <c r="AX82" s="165"/>
      <c r="AY82" s="135">
        <f>K82*25%</f>
        <v>0</v>
      </c>
      <c r="AZ82" s="165"/>
      <c r="BA82" s="165"/>
      <c r="BB82" s="135">
        <f>SUM(AU82:BA82)</f>
        <v>437.5</v>
      </c>
      <c r="BC82" s="135">
        <f>G82*10%</f>
        <v>21.875</v>
      </c>
      <c r="BD82" s="151"/>
      <c r="BE82" s="135">
        <f>I82*10%</f>
        <v>153.125</v>
      </c>
      <c r="BF82" s="151"/>
      <c r="BG82" s="135">
        <f>K82*10%</f>
        <v>0</v>
      </c>
      <c r="BH82" s="151"/>
      <c r="BI82" s="151"/>
      <c r="BJ82" s="151">
        <f t="shared" ref="BJ82:BJ87" si="164">SUM(BC82:BI82)</f>
        <v>175</v>
      </c>
      <c r="BK82" s="151">
        <f>G82*3%</f>
        <v>6.5625</v>
      </c>
      <c r="BL82" s="151"/>
      <c r="BM82" s="135">
        <f>I82*3%</f>
        <v>45.9375</v>
      </c>
      <c r="BN82" s="151"/>
      <c r="BO82" s="135">
        <f>K82*3%</f>
        <v>0</v>
      </c>
      <c r="BP82" s="151"/>
      <c r="BQ82" s="151"/>
      <c r="BR82" s="151">
        <f t="shared" si="158"/>
        <v>52.5</v>
      </c>
      <c r="BS82" s="186"/>
      <c r="BT82" s="23"/>
    </row>
    <row r="83" spans="1:72" s="131" customFormat="1" ht="14.1" customHeight="1" x14ac:dyDescent="0.2">
      <c r="A83" s="122"/>
      <c r="B83" s="122"/>
      <c r="C83" s="314" t="s">
        <v>131</v>
      </c>
      <c r="D83" s="397" t="s">
        <v>40</v>
      </c>
      <c r="E83" s="398"/>
      <c r="F83" s="185"/>
      <c r="G83" s="165"/>
      <c r="H83" s="165"/>
      <c r="I83" s="179"/>
      <c r="J83" s="183"/>
      <c r="K83" s="179"/>
      <c r="L83" s="165"/>
      <c r="M83" s="165"/>
      <c r="N83" s="184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65"/>
      <c r="AA83" s="135"/>
      <c r="AB83" s="165"/>
      <c r="AC83" s="165"/>
      <c r="AD83" s="165"/>
      <c r="AE83" s="135"/>
      <c r="AF83" s="165"/>
      <c r="AG83" s="135"/>
      <c r="AH83" s="165"/>
      <c r="AI83" s="135"/>
      <c r="AJ83" s="165"/>
      <c r="AK83" s="165"/>
      <c r="AL83" s="165"/>
      <c r="AM83" s="135"/>
      <c r="AN83" s="165"/>
      <c r="AO83" s="135"/>
      <c r="AP83" s="165"/>
      <c r="AQ83" s="135"/>
      <c r="AR83" s="165"/>
      <c r="AS83" s="165"/>
      <c r="AT83" s="135"/>
      <c r="AU83" s="135"/>
      <c r="AV83" s="165"/>
      <c r="AW83" s="135"/>
      <c r="AX83" s="165"/>
      <c r="AY83" s="135"/>
      <c r="AZ83" s="165"/>
      <c r="BA83" s="165"/>
      <c r="BB83" s="165"/>
      <c r="BC83" s="135"/>
      <c r="BD83" s="177"/>
      <c r="BE83" s="135"/>
      <c r="BF83" s="177"/>
      <c r="BG83" s="135"/>
      <c r="BH83" s="177"/>
      <c r="BI83" s="177"/>
      <c r="BJ83" s="151"/>
      <c r="BK83" s="151"/>
      <c r="BL83" s="177"/>
      <c r="BM83" s="135"/>
      <c r="BN83" s="177"/>
      <c r="BO83" s="135"/>
      <c r="BP83" s="177"/>
      <c r="BQ83" s="177"/>
      <c r="BR83" s="151"/>
      <c r="BS83" s="154"/>
      <c r="BT83" s="23"/>
    </row>
    <row r="84" spans="1:72" s="131" customFormat="1" ht="14.1" customHeight="1" x14ac:dyDescent="0.2">
      <c r="A84" s="122"/>
      <c r="B84" s="122"/>
      <c r="C84" s="317" t="s">
        <v>124</v>
      </c>
      <c r="D84" s="397" t="s">
        <v>40</v>
      </c>
      <c r="E84" s="398"/>
      <c r="F84" s="185"/>
      <c r="G84" s="165"/>
      <c r="H84" s="165"/>
      <c r="I84" s="179"/>
      <c r="J84" s="183"/>
      <c r="K84" s="179"/>
      <c r="L84" s="165"/>
      <c r="M84" s="165"/>
      <c r="N84" s="184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65"/>
      <c r="AA84" s="135"/>
      <c r="AB84" s="165"/>
      <c r="AC84" s="165"/>
      <c r="AD84" s="165"/>
      <c r="AE84" s="135"/>
      <c r="AF84" s="165"/>
      <c r="AG84" s="135"/>
      <c r="AH84" s="165"/>
      <c r="AI84" s="135"/>
      <c r="AJ84" s="165"/>
      <c r="AK84" s="165"/>
      <c r="AL84" s="165"/>
      <c r="AM84" s="135"/>
      <c r="AN84" s="165"/>
      <c r="AO84" s="135"/>
      <c r="AP84" s="165"/>
      <c r="AQ84" s="135"/>
      <c r="AR84" s="165"/>
      <c r="AS84" s="165"/>
      <c r="AT84" s="135"/>
      <c r="AU84" s="135"/>
      <c r="AV84" s="165"/>
      <c r="AW84" s="135"/>
      <c r="AX84" s="165"/>
      <c r="AY84" s="135"/>
      <c r="AZ84" s="165"/>
      <c r="BA84" s="165"/>
      <c r="BB84" s="165"/>
      <c r="BC84" s="135"/>
      <c r="BD84" s="177"/>
      <c r="BE84" s="135"/>
      <c r="BF84" s="177"/>
      <c r="BG84" s="135"/>
      <c r="BH84" s="177"/>
      <c r="BI84" s="177"/>
      <c r="BJ84" s="151"/>
      <c r="BK84" s="151"/>
      <c r="BL84" s="177"/>
      <c r="BM84" s="135"/>
      <c r="BN84" s="177"/>
      <c r="BO84" s="135"/>
      <c r="BP84" s="177"/>
      <c r="BQ84" s="177"/>
      <c r="BR84" s="151"/>
      <c r="BS84" s="154"/>
      <c r="BT84" s="23"/>
    </row>
    <row r="85" spans="1:72" s="131" customFormat="1" ht="14.1" customHeight="1" x14ac:dyDescent="0.2">
      <c r="A85" s="122">
        <v>4111</v>
      </c>
      <c r="B85" s="57">
        <v>4111317</v>
      </c>
      <c r="C85" s="317" t="s">
        <v>138</v>
      </c>
      <c r="D85" s="240" t="str">
        <f>'Annex-V (a) '!D86</f>
        <v>Nos.</v>
      </c>
      <c r="E85" s="241">
        <f>'Annex-V (a) '!E86</f>
        <v>564.85714285714289</v>
      </c>
      <c r="F85" s="185">
        <f>'Annex-V (a) '!F86</f>
        <v>21</v>
      </c>
      <c r="G85" s="135">
        <f>'Annex-V (a) '!G86</f>
        <v>1482.75</v>
      </c>
      <c r="H85" s="135"/>
      <c r="I85" s="151">
        <f>'Annex-V (a) '!I86</f>
        <v>10379.25</v>
      </c>
      <c r="J85" s="135"/>
      <c r="K85" s="151">
        <f>'Annex-V (a) '!K86</f>
        <v>0</v>
      </c>
      <c r="L85" s="135"/>
      <c r="M85" s="135"/>
      <c r="N85" s="151">
        <f>SUM(G85:K85)</f>
        <v>11862</v>
      </c>
      <c r="O85" s="135">
        <f>G85*2%</f>
        <v>29.655000000000001</v>
      </c>
      <c r="P85" s="135"/>
      <c r="Q85" s="135">
        <f>I85*2%</f>
        <v>207.58500000000001</v>
      </c>
      <c r="R85" s="135"/>
      <c r="S85" s="135">
        <f>K85*2%</f>
        <v>0</v>
      </c>
      <c r="T85" s="135"/>
      <c r="U85" s="135"/>
      <c r="V85" s="135">
        <f t="shared" ref="V85:V86" si="165">SUM(O85:U85)</f>
        <v>237.24</v>
      </c>
      <c r="W85" s="135">
        <f>G85*10%</f>
        <v>148.27500000000001</v>
      </c>
      <c r="X85" s="135"/>
      <c r="Y85" s="135">
        <f>I85*10%</f>
        <v>1037.925</v>
      </c>
      <c r="Z85" s="165"/>
      <c r="AA85" s="135">
        <f>K85*10%</f>
        <v>0</v>
      </c>
      <c r="AB85" s="165"/>
      <c r="AC85" s="165"/>
      <c r="AD85" s="135">
        <f t="shared" ref="AD85:AD86" si="166">SUM(W85:AC85)</f>
        <v>1186.2</v>
      </c>
      <c r="AE85" s="135">
        <f>G85*25%</f>
        <v>370.6875</v>
      </c>
      <c r="AF85" s="135"/>
      <c r="AG85" s="135">
        <f>I85*25%</f>
        <v>2594.8125</v>
      </c>
      <c r="AH85" s="135"/>
      <c r="AI85" s="135">
        <f>K85*25%</f>
        <v>0</v>
      </c>
      <c r="AJ85" s="165"/>
      <c r="AK85" s="165"/>
      <c r="AL85" s="135">
        <f t="shared" ref="AL85:AL86" si="167">SUM(AE85:AK85)</f>
        <v>2965.5</v>
      </c>
      <c r="AM85" s="135">
        <f>G85*25%</f>
        <v>370.6875</v>
      </c>
      <c r="AN85" s="135"/>
      <c r="AO85" s="135">
        <f>I85*25%</f>
        <v>2594.8125</v>
      </c>
      <c r="AP85" s="135"/>
      <c r="AQ85" s="135">
        <v>0</v>
      </c>
      <c r="AR85" s="135"/>
      <c r="AS85" s="135"/>
      <c r="AT85" s="135">
        <f t="shared" si="157"/>
        <v>2965.5</v>
      </c>
      <c r="AU85" s="135">
        <f>G85*25%</f>
        <v>370.6875</v>
      </c>
      <c r="AV85" s="135"/>
      <c r="AW85" s="135">
        <f>I85*25%</f>
        <v>2594.8125</v>
      </c>
      <c r="AX85" s="165"/>
      <c r="AY85" s="135">
        <f>K85*25%</f>
        <v>0</v>
      </c>
      <c r="AZ85" s="165"/>
      <c r="BA85" s="165"/>
      <c r="BB85" s="135">
        <f t="shared" ref="BB85:BB86" si="168">SUM(AU85:BA85)</f>
        <v>2965.5</v>
      </c>
      <c r="BC85" s="135">
        <f>G85*10%</f>
        <v>148.27500000000001</v>
      </c>
      <c r="BD85" s="151"/>
      <c r="BE85" s="135">
        <f>I85*10%</f>
        <v>1037.925</v>
      </c>
      <c r="BF85" s="151"/>
      <c r="BG85" s="135">
        <f>K85*10%</f>
        <v>0</v>
      </c>
      <c r="BH85" s="151"/>
      <c r="BI85" s="151"/>
      <c r="BJ85" s="151">
        <f t="shared" ref="BJ85:BJ86" si="169">SUM(BC85:BI85)</f>
        <v>1186.2</v>
      </c>
      <c r="BK85" s="151">
        <f>G85*3%</f>
        <v>44.482500000000002</v>
      </c>
      <c r="BL85" s="151"/>
      <c r="BM85" s="135">
        <f>I85*3%</f>
        <v>311.3775</v>
      </c>
      <c r="BN85" s="151"/>
      <c r="BO85" s="135">
        <f>K85*3%</f>
        <v>0</v>
      </c>
      <c r="BP85" s="151"/>
      <c r="BQ85" s="151"/>
      <c r="BR85" s="151">
        <f t="shared" si="158"/>
        <v>355.86</v>
      </c>
      <c r="BS85" s="186"/>
      <c r="BT85" s="23"/>
    </row>
    <row r="86" spans="1:72" s="131" customFormat="1" ht="14.1" customHeight="1" x14ac:dyDescent="0.2">
      <c r="A86" s="122">
        <v>4111</v>
      </c>
      <c r="B86" s="57">
        <v>4111317</v>
      </c>
      <c r="C86" s="317" t="s">
        <v>139</v>
      </c>
      <c r="D86" s="240" t="str">
        <f>'Annex-V (a) '!D87</f>
        <v>Nos.</v>
      </c>
      <c r="E86" s="241">
        <f>'Annex-V (a) '!E87</f>
        <v>2125</v>
      </c>
      <c r="F86" s="185">
        <f>'Annex-V (a) '!F87</f>
        <v>4</v>
      </c>
      <c r="G86" s="135">
        <f>'Annex-V (a) '!G87</f>
        <v>1062.5</v>
      </c>
      <c r="H86" s="135"/>
      <c r="I86" s="151">
        <f>'Annex-V (a) '!I87</f>
        <v>7437.5</v>
      </c>
      <c r="J86" s="135"/>
      <c r="K86" s="151">
        <f>'Annex-V (a) '!K87</f>
        <v>0</v>
      </c>
      <c r="L86" s="135"/>
      <c r="M86" s="135"/>
      <c r="N86" s="151">
        <f t="shared" ref="N86:N87" si="170">SUM(G86:K86)</f>
        <v>8500</v>
      </c>
      <c r="O86" s="135">
        <f>G86*2%</f>
        <v>21.25</v>
      </c>
      <c r="P86" s="135"/>
      <c r="Q86" s="135">
        <f>I86*2%</f>
        <v>148.75</v>
      </c>
      <c r="R86" s="135"/>
      <c r="S86" s="135">
        <f>K86*2%</f>
        <v>0</v>
      </c>
      <c r="T86" s="135"/>
      <c r="U86" s="135"/>
      <c r="V86" s="135">
        <f t="shared" si="165"/>
        <v>170</v>
      </c>
      <c r="W86" s="135">
        <f>G86*10%</f>
        <v>106.25</v>
      </c>
      <c r="X86" s="135"/>
      <c r="Y86" s="135">
        <f>I86*10%</f>
        <v>743.75</v>
      </c>
      <c r="Z86" s="165"/>
      <c r="AA86" s="135">
        <f>K86*10%</f>
        <v>0</v>
      </c>
      <c r="AB86" s="165"/>
      <c r="AC86" s="165"/>
      <c r="AD86" s="135">
        <f t="shared" si="166"/>
        <v>850</v>
      </c>
      <c r="AE86" s="135">
        <f>G86*25%</f>
        <v>265.625</v>
      </c>
      <c r="AF86" s="135"/>
      <c r="AG86" s="135">
        <f>I86*25%</f>
        <v>1859.375</v>
      </c>
      <c r="AH86" s="135"/>
      <c r="AI86" s="135">
        <f>K86*25%</f>
        <v>0</v>
      </c>
      <c r="AJ86" s="165"/>
      <c r="AK86" s="165"/>
      <c r="AL86" s="135">
        <f t="shared" si="167"/>
        <v>2125</v>
      </c>
      <c r="AM86" s="135">
        <f>G86*25%</f>
        <v>265.625</v>
      </c>
      <c r="AN86" s="135"/>
      <c r="AO86" s="135">
        <f>I86*25%</f>
        <v>1859.375</v>
      </c>
      <c r="AP86" s="135"/>
      <c r="AQ86" s="135">
        <v>0</v>
      </c>
      <c r="AR86" s="135"/>
      <c r="AS86" s="135"/>
      <c r="AT86" s="135">
        <f t="shared" si="157"/>
        <v>2125</v>
      </c>
      <c r="AU86" s="135">
        <f>G86*25%</f>
        <v>265.625</v>
      </c>
      <c r="AV86" s="135"/>
      <c r="AW86" s="135">
        <f>I86*25%</f>
        <v>1859.375</v>
      </c>
      <c r="AX86" s="165"/>
      <c r="AY86" s="135">
        <f>K86*25%</f>
        <v>0</v>
      </c>
      <c r="AZ86" s="165"/>
      <c r="BA86" s="165"/>
      <c r="BB86" s="135">
        <f t="shared" si="168"/>
        <v>2125</v>
      </c>
      <c r="BC86" s="135">
        <f>G86*10%</f>
        <v>106.25</v>
      </c>
      <c r="BD86" s="151"/>
      <c r="BE86" s="135">
        <f>I86*10%</f>
        <v>743.75</v>
      </c>
      <c r="BF86" s="151"/>
      <c r="BG86" s="135">
        <f>K86*10%</f>
        <v>0</v>
      </c>
      <c r="BH86" s="151"/>
      <c r="BI86" s="151"/>
      <c r="BJ86" s="151">
        <f t="shared" si="169"/>
        <v>850</v>
      </c>
      <c r="BK86" s="151">
        <f>G86*3%</f>
        <v>31.875</v>
      </c>
      <c r="BL86" s="151"/>
      <c r="BM86" s="135">
        <f>I86*3%</f>
        <v>223.125</v>
      </c>
      <c r="BN86" s="151"/>
      <c r="BO86" s="135">
        <f>K86*3%</f>
        <v>0</v>
      </c>
      <c r="BP86" s="151"/>
      <c r="BQ86" s="151"/>
      <c r="BR86" s="151">
        <f t="shared" si="158"/>
        <v>255</v>
      </c>
      <c r="BS86" s="186"/>
      <c r="BT86" s="23"/>
    </row>
    <row r="87" spans="1:72" s="131" customFormat="1" ht="31.5" customHeight="1" x14ac:dyDescent="0.2">
      <c r="A87" s="122">
        <v>4111</v>
      </c>
      <c r="B87" s="57">
        <v>4111317</v>
      </c>
      <c r="C87" s="317" t="s">
        <v>143</v>
      </c>
      <c r="D87" s="240" t="str">
        <f>'Annex-V (a) '!D88</f>
        <v>Nos.</v>
      </c>
      <c r="E87" s="241">
        <f>'Annex-V (a) '!E88</f>
        <v>458.2404545454545</v>
      </c>
      <c r="F87" s="185">
        <f>'Annex-V (a) '!F88</f>
        <v>22</v>
      </c>
      <c r="G87" s="135">
        <f>'Annex-V (a) '!G88</f>
        <v>1260.1600000000001</v>
      </c>
      <c r="H87" s="151"/>
      <c r="I87" s="151">
        <f>'Annex-V (a) '!I88</f>
        <v>8821.1299999999992</v>
      </c>
      <c r="J87" s="151"/>
      <c r="K87" s="151">
        <f>'Annex-V (a) '!K88</f>
        <v>0</v>
      </c>
      <c r="L87" s="135"/>
      <c r="M87" s="135"/>
      <c r="N87" s="151">
        <f t="shared" si="170"/>
        <v>10081.289999999999</v>
      </c>
      <c r="O87" s="135">
        <f>G87*2%</f>
        <v>25.203200000000002</v>
      </c>
      <c r="P87" s="135"/>
      <c r="Q87" s="135">
        <f>I87*2%</f>
        <v>176.42259999999999</v>
      </c>
      <c r="R87" s="135"/>
      <c r="S87" s="135">
        <f>K87*2%</f>
        <v>0</v>
      </c>
      <c r="T87" s="135"/>
      <c r="U87" s="135"/>
      <c r="V87" s="135">
        <f>SUM(O87:U87)</f>
        <v>201.6258</v>
      </c>
      <c r="W87" s="135">
        <f>G87*10%</f>
        <v>126.01600000000002</v>
      </c>
      <c r="X87" s="135"/>
      <c r="Y87" s="135">
        <f>I87*10%</f>
        <v>882.11299999999994</v>
      </c>
      <c r="Z87" s="165"/>
      <c r="AA87" s="135">
        <f>K87*10%</f>
        <v>0</v>
      </c>
      <c r="AB87" s="165"/>
      <c r="AC87" s="165"/>
      <c r="AD87" s="135">
        <f t="shared" si="162"/>
        <v>1008.1289999999999</v>
      </c>
      <c r="AE87" s="135">
        <f>G87*25%</f>
        <v>315.04000000000002</v>
      </c>
      <c r="AF87" s="135"/>
      <c r="AG87" s="135">
        <f>I87*25%</f>
        <v>2205.2824999999998</v>
      </c>
      <c r="AH87" s="135"/>
      <c r="AI87" s="135">
        <f>K87*25%</f>
        <v>0</v>
      </c>
      <c r="AJ87" s="165"/>
      <c r="AK87" s="165"/>
      <c r="AL87" s="135">
        <f t="shared" si="163"/>
        <v>2520.3224999999998</v>
      </c>
      <c r="AM87" s="135">
        <f>G87*25%</f>
        <v>315.04000000000002</v>
      </c>
      <c r="AN87" s="135"/>
      <c r="AO87" s="135">
        <f>I87*25%</f>
        <v>2205.2824999999998</v>
      </c>
      <c r="AP87" s="135"/>
      <c r="AQ87" s="135">
        <v>0</v>
      </c>
      <c r="AR87" s="135"/>
      <c r="AS87" s="135"/>
      <c r="AT87" s="135">
        <f t="shared" si="157"/>
        <v>2520.3224999999998</v>
      </c>
      <c r="AU87" s="135">
        <f>G87*25%</f>
        <v>315.04000000000002</v>
      </c>
      <c r="AV87" s="135"/>
      <c r="AW87" s="135">
        <f>I87*25%</f>
        <v>2205.2824999999998</v>
      </c>
      <c r="AX87" s="165"/>
      <c r="AY87" s="135">
        <f>K87*25%</f>
        <v>0</v>
      </c>
      <c r="AZ87" s="165"/>
      <c r="BA87" s="165"/>
      <c r="BB87" s="135">
        <f>SUM(AU87:BA87)</f>
        <v>2520.3224999999998</v>
      </c>
      <c r="BC87" s="135">
        <f>G87*10%</f>
        <v>126.01600000000002</v>
      </c>
      <c r="BD87" s="151"/>
      <c r="BE87" s="135">
        <f>I87*10%</f>
        <v>882.11299999999994</v>
      </c>
      <c r="BF87" s="151"/>
      <c r="BG87" s="135">
        <f>K87*10%</f>
        <v>0</v>
      </c>
      <c r="BH87" s="151"/>
      <c r="BI87" s="151"/>
      <c r="BJ87" s="151">
        <f t="shared" si="164"/>
        <v>1008.1289999999999</v>
      </c>
      <c r="BK87" s="151">
        <f>G87*3%</f>
        <v>37.8048</v>
      </c>
      <c r="BL87" s="151"/>
      <c r="BM87" s="135">
        <f>I87*3%</f>
        <v>264.63389999999998</v>
      </c>
      <c r="BN87" s="151"/>
      <c r="BO87" s="135">
        <f>K87*3%</f>
        <v>0</v>
      </c>
      <c r="BP87" s="151"/>
      <c r="BQ87" s="151"/>
      <c r="BR87" s="151">
        <f t="shared" si="158"/>
        <v>302.43869999999998</v>
      </c>
      <c r="BS87" s="186"/>
      <c r="BT87" s="23"/>
    </row>
    <row r="88" spans="1:72" s="131" customFormat="1" ht="12.75" x14ac:dyDescent="0.2">
      <c r="A88" s="122"/>
      <c r="B88" s="122"/>
      <c r="C88" s="314" t="s">
        <v>148</v>
      </c>
      <c r="D88" s="382"/>
      <c r="E88" s="381"/>
      <c r="F88" s="168"/>
      <c r="G88" s="158">
        <f>SUM(G74:G87)</f>
        <v>23305</v>
      </c>
      <c r="H88" s="158"/>
      <c r="I88" s="158">
        <f>SUM(I74:I87)</f>
        <v>163135</v>
      </c>
      <c r="J88" s="158"/>
      <c r="K88" s="158">
        <v>0</v>
      </c>
      <c r="L88" s="158"/>
      <c r="M88" s="158"/>
      <c r="N88" s="158">
        <f t="shared" ref="N88:S88" si="171">SUM(N74:N87)</f>
        <v>186440.00000000003</v>
      </c>
      <c r="O88" s="158">
        <f>SUM(O74:O87)</f>
        <v>466.09999999999997</v>
      </c>
      <c r="P88" s="158"/>
      <c r="Q88" s="158">
        <f t="shared" si="171"/>
        <v>3262.7</v>
      </c>
      <c r="R88" s="158"/>
      <c r="S88" s="158">
        <f t="shared" si="171"/>
        <v>0</v>
      </c>
      <c r="T88" s="158"/>
      <c r="U88" s="158"/>
      <c r="V88" s="158">
        <f t="shared" ref="V88:W88" si="172">SUM(V74:V87)</f>
        <v>3728.8</v>
      </c>
      <c r="W88" s="158">
        <f t="shared" si="172"/>
        <v>2330.5000000000005</v>
      </c>
      <c r="X88" s="158"/>
      <c r="Y88" s="158">
        <f t="shared" ref="Y88" si="173">SUM(Y74:Y87)</f>
        <v>16313.5</v>
      </c>
      <c r="Z88" s="158"/>
      <c r="AA88" s="158">
        <f t="shared" ref="AA88" si="174">SUM(AA74:AA87)</f>
        <v>0</v>
      </c>
      <c r="AB88" s="158"/>
      <c r="AC88" s="158"/>
      <c r="AD88" s="158">
        <f t="shared" ref="AD88:AE88" si="175">SUM(AD74:AD87)</f>
        <v>18644.000000000004</v>
      </c>
      <c r="AE88" s="158">
        <f t="shared" si="175"/>
        <v>5826.25</v>
      </c>
      <c r="AF88" s="158"/>
      <c r="AG88" s="158">
        <f t="shared" ref="AG88" si="176">SUM(AG74:AG87)</f>
        <v>40783.75</v>
      </c>
      <c r="AH88" s="158"/>
      <c r="AI88" s="158">
        <f t="shared" ref="AI88" si="177">SUM(AI74:AI87)</f>
        <v>0</v>
      </c>
      <c r="AJ88" s="158"/>
      <c r="AK88" s="158"/>
      <c r="AL88" s="158">
        <f t="shared" ref="AL88" si="178">SUM(AL74:AL87)</f>
        <v>46610.000000000007</v>
      </c>
      <c r="AM88" s="158">
        <f>SUM(AM74:AM87)</f>
        <v>5826.25</v>
      </c>
      <c r="AN88" s="158"/>
      <c r="AO88" s="158">
        <f t="shared" ref="AO88" si="179">SUM(AO74:AO87)</f>
        <v>40783.75</v>
      </c>
      <c r="AP88" s="158"/>
      <c r="AQ88" s="158">
        <f t="shared" ref="AQ88" si="180">SUM(AQ74:AQ87)</f>
        <v>0</v>
      </c>
      <c r="AR88" s="158"/>
      <c r="AS88" s="158"/>
      <c r="AT88" s="158">
        <f t="shared" ref="AT88:AU88" si="181">SUM(AT74:AT87)</f>
        <v>46610.000000000007</v>
      </c>
      <c r="AU88" s="158">
        <f t="shared" si="181"/>
        <v>5826.25</v>
      </c>
      <c r="AV88" s="158"/>
      <c r="AW88" s="158">
        <f t="shared" ref="AW88" si="182">SUM(AW74:AW87)</f>
        <v>40783.75</v>
      </c>
      <c r="AX88" s="158"/>
      <c r="AY88" s="158">
        <f t="shared" ref="AY88" si="183">SUM(AY74:AY87)</f>
        <v>0</v>
      </c>
      <c r="AZ88" s="158"/>
      <c r="BA88" s="158"/>
      <c r="BB88" s="158">
        <f t="shared" ref="BB88:BC88" si="184">SUM(BB74:BB87)</f>
        <v>46610.000000000007</v>
      </c>
      <c r="BC88" s="158">
        <f t="shared" si="184"/>
        <v>2330.5000000000005</v>
      </c>
      <c r="BD88" s="164"/>
      <c r="BE88" s="158">
        <f t="shared" ref="BE88:BG88" si="185">SUM(BE74:BE87)</f>
        <v>16313.5</v>
      </c>
      <c r="BF88" s="164"/>
      <c r="BG88" s="158">
        <f t="shared" si="185"/>
        <v>0</v>
      </c>
      <c r="BH88" s="164"/>
      <c r="BI88" s="164"/>
      <c r="BJ88" s="158">
        <f t="shared" ref="BJ88" si="186">SUM(BJ74:BJ87)</f>
        <v>18644.000000000004</v>
      </c>
      <c r="BK88" s="158">
        <f t="shared" ref="BK88" si="187">SUM(BK74:BK87)</f>
        <v>699.15</v>
      </c>
      <c r="BL88" s="164"/>
      <c r="BM88" s="158">
        <f t="shared" ref="BM88:BO88" si="188">SUM(BM74:BM87)</f>
        <v>4894.0499999999993</v>
      </c>
      <c r="BN88" s="164"/>
      <c r="BO88" s="158">
        <f t="shared" si="188"/>
        <v>0</v>
      </c>
      <c r="BP88" s="164"/>
      <c r="BQ88" s="164"/>
      <c r="BR88" s="158">
        <f>SUM(BR74:BR87)</f>
        <v>5593.1999999999989</v>
      </c>
      <c r="BS88" s="187"/>
      <c r="BT88" s="23"/>
    </row>
    <row r="89" spans="1:72" s="131" customFormat="1" ht="12.75" x14ac:dyDescent="0.2">
      <c r="A89" s="122"/>
      <c r="B89" s="122"/>
      <c r="C89" s="314" t="s">
        <v>145</v>
      </c>
      <c r="D89" s="395"/>
      <c r="E89" s="396"/>
      <c r="F89" s="178"/>
      <c r="G89" s="177"/>
      <c r="H89" s="177"/>
      <c r="I89" s="177"/>
      <c r="J89" s="177"/>
      <c r="K89" s="177"/>
      <c r="L89" s="177"/>
      <c r="M89" s="177"/>
      <c r="N89" s="177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165"/>
      <c r="BA89" s="165"/>
      <c r="BB89" s="165"/>
      <c r="BC89" s="177"/>
      <c r="BD89" s="177"/>
      <c r="BE89" s="177"/>
      <c r="BF89" s="177"/>
      <c r="BG89" s="177"/>
      <c r="BH89" s="177"/>
      <c r="BI89" s="177"/>
      <c r="BJ89" s="151"/>
      <c r="BK89" s="177"/>
      <c r="BL89" s="177"/>
      <c r="BM89" s="177"/>
      <c r="BN89" s="177"/>
      <c r="BO89" s="177"/>
      <c r="BP89" s="177"/>
      <c r="BQ89" s="177"/>
      <c r="BR89" s="151"/>
      <c r="BS89" s="154"/>
      <c r="BT89" s="23"/>
    </row>
    <row r="90" spans="1:72" s="131" customFormat="1" ht="13.5" customHeight="1" x14ac:dyDescent="0.2">
      <c r="A90" s="144">
        <v>4911</v>
      </c>
      <c r="B90" s="144">
        <v>4911111</v>
      </c>
      <c r="C90" s="318" t="s">
        <v>146</v>
      </c>
      <c r="D90" s="399"/>
      <c r="E90" s="399"/>
      <c r="F90" s="146"/>
      <c r="G90" s="151">
        <f>'Annex-V (a) '!G91</f>
        <v>284</v>
      </c>
      <c r="H90" s="151"/>
      <c r="I90" s="151">
        <f>'Annex-V (a) '!I91</f>
        <v>0</v>
      </c>
      <c r="J90" s="179"/>
      <c r="K90" s="151">
        <f>'Annex-V (a) '!K91</f>
        <v>0</v>
      </c>
      <c r="L90" s="151"/>
      <c r="M90" s="151"/>
      <c r="N90" s="151">
        <f>SUM(G90:K90)</f>
        <v>284</v>
      </c>
      <c r="O90" s="135">
        <f>G90*2%</f>
        <v>5.68</v>
      </c>
      <c r="P90" s="135"/>
      <c r="Q90" s="135">
        <f>I90*2%</f>
        <v>0</v>
      </c>
      <c r="R90" s="135"/>
      <c r="S90" s="135">
        <f>K90*2%</f>
        <v>0</v>
      </c>
      <c r="T90" s="135"/>
      <c r="U90" s="135"/>
      <c r="V90" s="135">
        <f>SUM(O90:U90)</f>
        <v>5.68</v>
      </c>
      <c r="W90" s="135">
        <f>G90*10%</f>
        <v>28.400000000000002</v>
      </c>
      <c r="X90" s="135"/>
      <c r="Y90" s="135">
        <f>I90*10%</f>
        <v>0</v>
      </c>
      <c r="Z90" s="135"/>
      <c r="AA90" s="135">
        <f>K90*10%</f>
        <v>0</v>
      </c>
      <c r="AB90" s="135"/>
      <c r="AC90" s="135"/>
      <c r="AD90" s="135">
        <f>SUM(W90:AC90)</f>
        <v>28.400000000000002</v>
      </c>
      <c r="AE90" s="135">
        <f>G90*25%</f>
        <v>71</v>
      </c>
      <c r="AF90" s="135"/>
      <c r="AG90" s="135">
        <f>I90*25%</f>
        <v>0</v>
      </c>
      <c r="AH90" s="135"/>
      <c r="AI90" s="135">
        <f>K90*25%</f>
        <v>0</v>
      </c>
      <c r="AJ90" s="135"/>
      <c r="AK90" s="135"/>
      <c r="AL90" s="135">
        <f>SUM(AE90:AK90)</f>
        <v>71</v>
      </c>
      <c r="AM90" s="135">
        <f>G90*25%</f>
        <v>71</v>
      </c>
      <c r="AN90" s="135"/>
      <c r="AO90" s="135">
        <f>I90*25%</f>
        <v>0</v>
      </c>
      <c r="AP90" s="135"/>
      <c r="AQ90" s="135">
        <v>0</v>
      </c>
      <c r="AR90" s="135"/>
      <c r="AS90" s="135"/>
      <c r="AT90" s="135">
        <f>SUM(AM90:AS90)</f>
        <v>71</v>
      </c>
      <c r="AU90" s="135">
        <f>G90*25%</f>
        <v>71</v>
      </c>
      <c r="AV90" s="135"/>
      <c r="AW90" s="135">
        <f>I90*25%</f>
        <v>0</v>
      </c>
      <c r="AX90" s="135"/>
      <c r="AY90" s="135">
        <f>K90*25%</f>
        <v>0</v>
      </c>
      <c r="AZ90" s="135"/>
      <c r="BA90" s="135"/>
      <c r="BB90" s="135">
        <f>SUM(AU90:BA90)</f>
        <v>71</v>
      </c>
      <c r="BC90" s="135">
        <f>G90*10%</f>
        <v>28.400000000000002</v>
      </c>
      <c r="BD90" s="151"/>
      <c r="BE90" s="135">
        <f>I90*10%</f>
        <v>0</v>
      </c>
      <c r="BF90" s="151"/>
      <c r="BG90" s="135">
        <f>K90*10%</f>
        <v>0</v>
      </c>
      <c r="BH90" s="151"/>
      <c r="BI90" s="151"/>
      <c r="BJ90" s="151">
        <f t="shared" ref="BJ90:BJ91" si="189">SUM(BC90:BI90)</f>
        <v>28.400000000000002</v>
      </c>
      <c r="BK90" s="151">
        <f>G90*3%</f>
        <v>8.52</v>
      </c>
      <c r="BL90" s="151"/>
      <c r="BM90" s="135">
        <f>I90*3%</f>
        <v>0</v>
      </c>
      <c r="BN90" s="151"/>
      <c r="BO90" s="135">
        <f>K90*3%</f>
        <v>0</v>
      </c>
      <c r="BP90" s="151"/>
      <c r="BQ90" s="151"/>
      <c r="BR90" s="151">
        <f t="shared" ref="BR90:BR91" si="190">SUM(BK90:BQ90)</f>
        <v>8.52</v>
      </c>
      <c r="BS90" s="154"/>
      <c r="BT90" s="23"/>
    </row>
    <row r="91" spans="1:72" s="131" customFormat="1" ht="14.1" customHeight="1" x14ac:dyDescent="0.2">
      <c r="A91" s="319"/>
      <c r="B91" s="144"/>
      <c r="C91" s="314" t="s">
        <v>148</v>
      </c>
      <c r="D91" s="395"/>
      <c r="E91" s="396"/>
      <c r="F91" s="178"/>
      <c r="G91" s="188">
        <f>G90</f>
        <v>284</v>
      </c>
      <c r="H91" s="177"/>
      <c r="I91" s="157">
        <v>0</v>
      </c>
      <c r="J91" s="189"/>
      <c r="K91" s="188">
        <v>0</v>
      </c>
      <c r="L91" s="177"/>
      <c r="M91" s="177"/>
      <c r="N91" s="188">
        <f t="shared" ref="N91" si="191">N90</f>
        <v>284</v>
      </c>
      <c r="O91" s="164">
        <f>O90</f>
        <v>5.68</v>
      </c>
      <c r="P91" s="181"/>
      <c r="Q91" s="164">
        <v>0</v>
      </c>
      <c r="R91" s="165"/>
      <c r="S91" s="158">
        <v>0</v>
      </c>
      <c r="T91" s="165"/>
      <c r="U91" s="165"/>
      <c r="V91" s="164">
        <f>V90</f>
        <v>5.68</v>
      </c>
      <c r="W91" s="157">
        <f t="shared" ref="W91" si="192">W90</f>
        <v>28.400000000000002</v>
      </c>
      <c r="X91" s="165"/>
      <c r="Y91" s="157">
        <f t="shared" ref="Y91" si="193">Y90</f>
        <v>0</v>
      </c>
      <c r="Z91" s="165"/>
      <c r="AA91" s="157">
        <f t="shared" ref="AA91" si="194">AA90</f>
        <v>0</v>
      </c>
      <c r="AB91" s="165"/>
      <c r="AC91" s="165"/>
      <c r="AD91" s="157">
        <f>AD90</f>
        <v>28.400000000000002</v>
      </c>
      <c r="AE91" s="157">
        <f t="shared" ref="AE91" si="195">AE90</f>
        <v>71</v>
      </c>
      <c r="AF91" s="165"/>
      <c r="AG91" s="157">
        <f t="shared" ref="AG91" si="196">AG90</f>
        <v>0</v>
      </c>
      <c r="AH91" s="165"/>
      <c r="AI91" s="157">
        <f t="shared" ref="AI91" si="197">AI90</f>
        <v>0</v>
      </c>
      <c r="AJ91" s="165"/>
      <c r="AK91" s="165"/>
      <c r="AL91" s="157">
        <f t="shared" ref="AL91:AM91" si="198">AL90</f>
        <v>71</v>
      </c>
      <c r="AM91" s="157">
        <f t="shared" si="198"/>
        <v>71</v>
      </c>
      <c r="AN91" s="165"/>
      <c r="AO91" s="164">
        <v>0</v>
      </c>
      <c r="AP91" s="165"/>
      <c r="AQ91" s="158">
        <v>0</v>
      </c>
      <c r="AR91" s="165"/>
      <c r="AS91" s="165"/>
      <c r="AT91" s="157">
        <f t="shared" ref="AT91:AU91" si="199">AT90</f>
        <v>71</v>
      </c>
      <c r="AU91" s="157">
        <f t="shared" si="199"/>
        <v>71</v>
      </c>
      <c r="AV91" s="165"/>
      <c r="AW91" s="164">
        <v>0</v>
      </c>
      <c r="AX91" s="165"/>
      <c r="AY91" s="158">
        <v>0</v>
      </c>
      <c r="AZ91" s="165"/>
      <c r="BA91" s="165"/>
      <c r="BB91" s="157">
        <f>BB90</f>
        <v>71</v>
      </c>
      <c r="BC91" s="188">
        <f>BC90</f>
        <v>28.400000000000002</v>
      </c>
      <c r="BD91" s="177"/>
      <c r="BE91" s="188">
        <f>BE90</f>
        <v>0</v>
      </c>
      <c r="BF91" s="177"/>
      <c r="BG91" s="188">
        <f>BG90</f>
        <v>0</v>
      </c>
      <c r="BH91" s="177"/>
      <c r="BI91" s="177"/>
      <c r="BJ91" s="164">
        <f t="shared" si="189"/>
        <v>28.400000000000002</v>
      </c>
      <c r="BK91" s="188">
        <f>BK90</f>
        <v>8.52</v>
      </c>
      <c r="BL91" s="177"/>
      <c r="BM91" s="158">
        <v>0</v>
      </c>
      <c r="BN91" s="177"/>
      <c r="BO91" s="158">
        <v>0</v>
      </c>
      <c r="BP91" s="177"/>
      <c r="BQ91" s="177"/>
      <c r="BR91" s="164">
        <f t="shared" si="190"/>
        <v>8.52</v>
      </c>
      <c r="BS91" s="154"/>
      <c r="BT91" s="23"/>
    </row>
    <row r="92" spans="1:72" s="131" customFormat="1" ht="14.1" customHeight="1" x14ac:dyDescent="0.2">
      <c r="A92" s="122"/>
      <c r="B92" s="122"/>
      <c r="C92" s="314" t="s">
        <v>39</v>
      </c>
      <c r="D92" s="395"/>
      <c r="E92" s="396"/>
      <c r="F92" s="178"/>
      <c r="G92" s="177"/>
      <c r="H92" s="177"/>
      <c r="I92" s="177"/>
      <c r="J92" s="177"/>
      <c r="K92" s="177"/>
      <c r="L92" s="177"/>
      <c r="M92" s="177"/>
      <c r="N92" s="177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77"/>
      <c r="BD92" s="177"/>
      <c r="BE92" s="177"/>
      <c r="BF92" s="177"/>
      <c r="BG92" s="177"/>
      <c r="BH92" s="177"/>
      <c r="BI92" s="177"/>
      <c r="BJ92" s="151"/>
      <c r="BK92" s="177"/>
      <c r="BL92" s="177"/>
      <c r="BM92" s="177"/>
      <c r="BN92" s="177"/>
      <c r="BO92" s="177"/>
      <c r="BP92" s="177"/>
      <c r="BQ92" s="177"/>
      <c r="BR92" s="151"/>
      <c r="BS92" s="154"/>
      <c r="BT92" s="23"/>
    </row>
    <row r="93" spans="1:72" s="131" customFormat="1" ht="14.1" customHeight="1" x14ac:dyDescent="0.2">
      <c r="A93" s="144">
        <v>7215</v>
      </c>
      <c r="B93" s="144">
        <v>7215205</v>
      </c>
      <c r="C93" s="318" t="s">
        <v>41</v>
      </c>
      <c r="D93" s="399"/>
      <c r="E93" s="399"/>
      <c r="F93" s="146"/>
      <c r="G93" s="151">
        <f>'Annex-V (a) '!G94</f>
        <v>6563</v>
      </c>
      <c r="H93" s="151"/>
      <c r="I93" s="151">
        <f>'Annex-V (a) '!I94</f>
        <v>0</v>
      </c>
      <c r="J93" s="179"/>
      <c r="K93" s="151">
        <f>'Annex-V (a) '!K94</f>
        <v>0</v>
      </c>
      <c r="L93" s="151"/>
      <c r="M93" s="151"/>
      <c r="N93" s="151">
        <f>SUM(G93:K93)</f>
        <v>6563</v>
      </c>
      <c r="O93" s="135">
        <f>G93*2%</f>
        <v>131.26</v>
      </c>
      <c r="P93" s="135"/>
      <c r="Q93" s="135">
        <f>I93*2%</f>
        <v>0</v>
      </c>
      <c r="R93" s="135"/>
      <c r="S93" s="135">
        <f>K93*2%</f>
        <v>0</v>
      </c>
      <c r="T93" s="135"/>
      <c r="U93" s="135"/>
      <c r="V93" s="135">
        <f>SUM(O93:U93)</f>
        <v>131.26</v>
      </c>
      <c r="W93" s="135">
        <f>G93*10%</f>
        <v>656.30000000000007</v>
      </c>
      <c r="X93" s="135"/>
      <c r="Y93" s="135">
        <f>I93*10%</f>
        <v>0</v>
      </c>
      <c r="Z93" s="135"/>
      <c r="AA93" s="135">
        <f>K93*10%</f>
        <v>0</v>
      </c>
      <c r="AB93" s="135"/>
      <c r="AC93" s="135"/>
      <c r="AD93" s="135">
        <f>SUM(W93:AC93)</f>
        <v>656.30000000000007</v>
      </c>
      <c r="AE93" s="135">
        <f>G93*25%</f>
        <v>1640.75</v>
      </c>
      <c r="AF93" s="135"/>
      <c r="AG93" s="135">
        <f>I93*25%</f>
        <v>0</v>
      </c>
      <c r="AH93" s="135"/>
      <c r="AI93" s="135">
        <f>K93*25%</f>
        <v>0</v>
      </c>
      <c r="AJ93" s="135"/>
      <c r="AK93" s="135"/>
      <c r="AL93" s="135">
        <f>SUM(AE93:AK93)</f>
        <v>1640.75</v>
      </c>
      <c r="AM93" s="135">
        <f>G93*25%</f>
        <v>1640.75</v>
      </c>
      <c r="AN93" s="135"/>
      <c r="AO93" s="135">
        <f>I93*25%</f>
        <v>0</v>
      </c>
      <c r="AP93" s="135"/>
      <c r="AQ93" s="135">
        <v>0</v>
      </c>
      <c r="AR93" s="135"/>
      <c r="AS93" s="135"/>
      <c r="AT93" s="135">
        <f>SUM(AM93:AS93)</f>
        <v>1640.75</v>
      </c>
      <c r="AU93" s="135">
        <f>G93*25%</f>
        <v>1640.75</v>
      </c>
      <c r="AV93" s="135"/>
      <c r="AW93" s="135">
        <f>I93*25%</f>
        <v>0</v>
      </c>
      <c r="AX93" s="135"/>
      <c r="AY93" s="135">
        <f>K93*25%</f>
        <v>0</v>
      </c>
      <c r="AZ93" s="135"/>
      <c r="BA93" s="135"/>
      <c r="BB93" s="135">
        <f>SUM(AU93:BA93)</f>
        <v>1640.75</v>
      </c>
      <c r="BC93" s="135">
        <f>G93*10%</f>
        <v>656.30000000000007</v>
      </c>
      <c r="BD93" s="151"/>
      <c r="BE93" s="135">
        <f>I93*10%</f>
        <v>0</v>
      </c>
      <c r="BF93" s="151"/>
      <c r="BG93" s="135">
        <f>K93*10%</f>
        <v>0</v>
      </c>
      <c r="BH93" s="151"/>
      <c r="BI93" s="151"/>
      <c r="BJ93" s="151">
        <f t="shared" si="32"/>
        <v>656.30000000000007</v>
      </c>
      <c r="BK93" s="151">
        <f>G93*3%</f>
        <v>196.89</v>
      </c>
      <c r="BL93" s="151"/>
      <c r="BM93" s="135">
        <f>I93*3%</f>
        <v>0</v>
      </c>
      <c r="BN93" s="151"/>
      <c r="BO93" s="135">
        <f>K93*3%</f>
        <v>0</v>
      </c>
      <c r="BP93" s="151"/>
      <c r="BQ93" s="151"/>
      <c r="BR93" s="151">
        <f t="shared" ref="BR93:BR94" si="200">SUM(BK93:BQ93)</f>
        <v>196.89</v>
      </c>
      <c r="BS93" s="154"/>
      <c r="BT93" s="23"/>
    </row>
    <row r="94" spans="1:72" s="131" customFormat="1" ht="14.1" customHeight="1" x14ac:dyDescent="0.2">
      <c r="A94" s="319"/>
      <c r="B94" s="144"/>
      <c r="C94" s="314" t="s">
        <v>148</v>
      </c>
      <c r="D94" s="395"/>
      <c r="E94" s="396"/>
      <c r="F94" s="178"/>
      <c r="G94" s="188">
        <f>G93</f>
        <v>6563</v>
      </c>
      <c r="H94" s="177"/>
      <c r="I94" s="157">
        <v>0</v>
      </c>
      <c r="J94" s="189"/>
      <c r="K94" s="158">
        <v>0</v>
      </c>
      <c r="L94" s="177"/>
      <c r="M94" s="177"/>
      <c r="N94" s="188">
        <f t="shared" ref="N94:AT94" si="201">N93</f>
        <v>6563</v>
      </c>
      <c r="O94" s="164">
        <f>O93</f>
        <v>131.26</v>
      </c>
      <c r="P94" s="181"/>
      <c r="Q94" s="164">
        <v>0</v>
      </c>
      <c r="R94" s="165"/>
      <c r="S94" s="158">
        <v>0</v>
      </c>
      <c r="T94" s="165"/>
      <c r="U94" s="165"/>
      <c r="V94" s="164">
        <f>V93</f>
        <v>131.26</v>
      </c>
      <c r="W94" s="157">
        <f t="shared" si="201"/>
        <v>656.30000000000007</v>
      </c>
      <c r="X94" s="165"/>
      <c r="Y94" s="157">
        <f t="shared" si="201"/>
        <v>0</v>
      </c>
      <c r="Z94" s="165"/>
      <c r="AA94" s="157">
        <f t="shared" si="201"/>
        <v>0</v>
      </c>
      <c r="AB94" s="165"/>
      <c r="AC94" s="165"/>
      <c r="AD94" s="157">
        <f>AD93</f>
        <v>656.30000000000007</v>
      </c>
      <c r="AE94" s="157">
        <f t="shared" si="201"/>
        <v>1640.75</v>
      </c>
      <c r="AF94" s="165"/>
      <c r="AG94" s="157">
        <f t="shared" si="201"/>
        <v>0</v>
      </c>
      <c r="AH94" s="165"/>
      <c r="AI94" s="157">
        <f t="shared" si="201"/>
        <v>0</v>
      </c>
      <c r="AJ94" s="165"/>
      <c r="AK94" s="165"/>
      <c r="AL94" s="157">
        <f t="shared" si="201"/>
        <v>1640.75</v>
      </c>
      <c r="AM94" s="157">
        <f t="shared" si="201"/>
        <v>1640.75</v>
      </c>
      <c r="AN94" s="165"/>
      <c r="AO94" s="164">
        <v>0</v>
      </c>
      <c r="AP94" s="165"/>
      <c r="AQ94" s="158">
        <v>0</v>
      </c>
      <c r="AR94" s="165"/>
      <c r="AS94" s="165"/>
      <c r="AT94" s="157">
        <f t="shared" si="201"/>
        <v>1640.75</v>
      </c>
      <c r="AU94" s="157">
        <f t="shared" ref="AU94" si="202">AU93</f>
        <v>1640.75</v>
      </c>
      <c r="AV94" s="165"/>
      <c r="AW94" s="164">
        <v>0</v>
      </c>
      <c r="AX94" s="165"/>
      <c r="AY94" s="158">
        <v>0</v>
      </c>
      <c r="AZ94" s="165"/>
      <c r="BA94" s="165"/>
      <c r="BB94" s="157">
        <f>BB93</f>
        <v>1640.75</v>
      </c>
      <c r="BC94" s="188">
        <f>BC93</f>
        <v>656.30000000000007</v>
      </c>
      <c r="BD94" s="177"/>
      <c r="BE94" s="188">
        <f>BE93</f>
        <v>0</v>
      </c>
      <c r="BF94" s="177"/>
      <c r="BG94" s="188">
        <f>BG93</f>
        <v>0</v>
      </c>
      <c r="BH94" s="177"/>
      <c r="BI94" s="177"/>
      <c r="BJ94" s="164">
        <f t="shared" ref="BJ94:BJ98" si="203">SUM(BC94:BI94)</f>
        <v>656.30000000000007</v>
      </c>
      <c r="BK94" s="188">
        <f>BK93</f>
        <v>196.89</v>
      </c>
      <c r="BL94" s="177"/>
      <c r="BM94" s="158">
        <v>0</v>
      </c>
      <c r="BN94" s="177"/>
      <c r="BO94" s="158">
        <v>0</v>
      </c>
      <c r="BP94" s="177"/>
      <c r="BQ94" s="177"/>
      <c r="BR94" s="164">
        <f t="shared" si="200"/>
        <v>196.89</v>
      </c>
      <c r="BS94" s="154"/>
      <c r="BT94" s="23"/>
    </row>
    <row r="95" spans="1:72" s="131" customFormat="1" ht="14.1" customHeight="1" x14ac:dyDescent="0.2">
      <c r="A95" s="144"/>
      <c r="B95" s="144"/>
      <c r="C95" s="314" t="s">
        <v>42</v>
      </c>
      <c r="D95" s="395"/>
      <c r="E95" s="396"/>
      <c r="F95" s="178"/>
      <c r="G95" s="158">
        <f>G94+G91+G88+G71+G69</f>
        <v>41663.129999999997</v>
      </c>
      <c r="H95" s="158"/>
      <c r="I95" s="158">
        <f>I94+I91+I88+I71+I69</f>
        <v>171413.87</v>
      </c>
      <c r="J95" s="158"/>
      <c r="K95" s="158">
        <f>K94+K91+K88+K71+K69</f>
        <v>0</v>
      </c>
      <c r="L95" s="158"/>
      <c r="M95" s="158"/>
      <c r="N95" s="158">
        <f>N94+N91+N88+N71+N69</f>
        <v>213077.00000000003</v>
      </c>
      <c r="O95" s="158">
        <f>O94+O91+O88+O71+O69</f>
        <v>833.26259999999991</v>
      </c>
      <c r="P95" s="158"/>
      <c r="Q95" s="158">
        <f>Q94+Q91+Q88+Q71+Q69</f>
        <v>3428.2773999999999</v>
      </c>
      <c r="R95" s="158"/>
      <c r="S95" s="158">
        <f>S94+S91+S88+S71+S69</f>
        <v>0</v>
      </c>
      <c r="T95" s="158"/>
      <c r="U95" s="158"/>
      <c r="V95" s="158">
        <f>V94+V91+V88+V71+V69</f>
        <v>4261.54</v>
      </c>
      <c r="W95" s="158">
        <f>W94+W91+W88+W71+W69</f>
        <v>4166.313000000001</v>
      </c>
      <c r="X95" s="158"/>
      <c r="Y95" s="158">
        <f>Y94+Y91+Y88+Y71+Y69</f>
        <v>17141.386999999999</v>
      </c>
      <c r="Z95" s="158"/>
      <c r="AA95" s="158">
        <f>AA94+AA91+AA88+AA71+AA69</f>
        <v>0</v>
      </c>
      <c r="AB95" s="158"/>
      <c r="AC95" s="158"/>
      <c r="AD95" s="158">
        <f>AD94+AD91+AD88+AD71+AD69</f>
        <v>21307.700000000004</v>
      </c>
      <c r="AE95" s="158">
        <f>AE94+AE91+AE88+AE71+AE69</f>
        <v>10415.782499999999</v>
      </c>
      <c r="AF95" s="158"/>
      <c r="AG95" s="158">
        <f>AG94+AG91+AG88+AG71+AG69</f>
        <v>42853.467499999999</v>
      </c>
      <c r="AH95" s="158"/>
      <c r="AI95" s="158">
        <f>AI94+AI91+AI88+AI71+AI69</f>
        <v>0</v>
      </c>
      <c r="AJ95" s="158"/>
      <c r="AK95" s="158"/>
      <c r="AL95" s="158">
        <f>AL94+AL91+AL88+AL71+AL69</f>
        <v>53269.250000000007</v>
      </c>
      <c r="AM95" s="158">
        <f>AM94+AM91+AM88+AM71+AM69</f>
        <v>10415.782499999999</v>
      </c>
      <c r="AN95" s="158"/>
      <c r="AO95" s="158">
        <f>AO94+AO91+AO88+AO71+AO69</f>
        <v>42853.467499999999</v>
      </c>
      <c r="AP95" s="158"/>
      <c r="AQ95" s="158">
        <f>AQ94+AQ91+AQ88+AQ71+AQ69</f>
        <v>0</v>
      </c>
      <c r="AR95" s="158"/>
      <c r="AS95" s="158"/>
      <c r="AT95" s="158">
        <f>AT94+AT91+AT88+AT71+AT69</f>
        <v>53269.250000000007</v>
      </c>
      <c r="AU95" s="158">
        <f>AU94+AU91+AU88+AU71+AU69</f>
        <v>10415.782499999999</v>
      </c>
      <c r="AV95" s="158"/>
      <c r="AW95" s="158">
        <f>AW94+AW91+AW88+AW71+AW69</f>
        <v>42853.467499999999</v>
      </c>
      <c r="AX95" s="158"/>
      <c r="AY95" s="158">
        <f>AY94+AY91+AY88+AY71+AY69</f>
        <v>0</v>
      </c>
      <c r="AZ95" s="158"/>
      <c r="BA95" s="158"/>
      <c r="BB95" s="158">
        <f>BB94+BB91+BB88+BB71+BB69</f>
        <v>53269.250000000007</v>
      </c>
      <c r="BC95" s="158">
        <f>BC94+BC91+BC88+BC71+BC69</f>
        <v>4166.313000000001</v>
      </c>
      <c r="BD95" s="164"/>
      <c r="BE95" s="158">
        <f>BE94+BE91+BE88+BE71+BE69</f>
        <v>17141.386999999999</v>
      </c>
      <c r="BF95" s="164"/>
      <c r="BG95" s="158">
        <f>BG94+BG91+BG88+BG71+BG69</f>
        <v>0</v>
      </c>
      <c r="BH95" s="164"/>
      <c r="BI95" s="158"/>
      <c r="BJ95" s="158">
        <f>BJ94+BJ91+BJ88+BJ71+BJ69</f>
        <v>21307.700000000004</v>
      </c>
      <c r="BK95" s="158">
        <f>BK94+BK91+BK88+BK71+BK69</f>
        <v>1249.8939</v>
      </c>
      <c r="BL95" s="164"/>
      <c r="BM95" s="158">
        <f>BM94+BM91+BM88+BM71+BM69</f>
        <v>5142.4160999999995</v>
      </c>
      <c r="BN95" s="164"/>
      <c r="BO95" s="158">
        <f>BO94+BO91+BO88+BO71+BO69</f>
        <v>0</v>
      </c>
      <c r="BP95" s="164"/>
      <c r="BQ95" s="164"/>
      <c r="BR95" s="158">
        <f>BR94+BR91+BR88+BR71+BR69</f>
        <v>6392.3099999999986</v>
      </c>
      <c r="BS95" s="169"/>
      <c r="BT95" s="23"/>
    </row>
    <row r="96" spans="1:72" s="131" customFormat="1" ht="14.1" customHeight="1" x14ac:dyDescent="0.2">
      <c r="A96" s="144"/>
      <c r="B96" s="144"/>
      <c r="C96" s="314" t="s">
        <v>43</v>
      </c>
      <c r="D96" s="395"/>
      <c r="E96" s="396"/>
      <c r="F96" s="178"/>
      <c r="G96" s="158">
        <f>G95+G59</f>
        <v>49728.539999999994</v>
      </c>
      <c r="H96" s="158"/>
      <c r="I96" s="158">
        <f>I95+I59</f>
        <v>189966.65</v>
      </c>
      <c r="J96" s="158"/>
      <c r="K96" s="158">
        <f>K95+K59</f>
        <v>649.35</v>
      </c>
      <c r="L96" s="158"/>
      <c r="M96" s="158"/>
      <c r="N96" s="158">
        <f>N95+N59</f>
        <v>240344.54000000004</v>
      </c>
      <c r="O96" s="158">
        <f>O95+O59</f>
        <v>994.57079999999996</v>
      </c>
      <c r="P96" s="158"/>
      <c r="Q96" s="158">
        <f>Q95+Q59</f>
        <v>3799.3330000000001</v>
      </c>
      <c r="R96" s="158"/>
      <c r="S96" s="158">
        <f>S95+S59</f>
        <v>12.987</v>
      </c>
      <c r="T96" s="158"/>
      <c r="U96" s="158"/>
      <c r="V96" s="158">
        <f>V95+V59</f>
        <v>4806.8908000000001</v>
      </c>
      <c r="W96" s="158">
        <f>W95+W59</f>
        <v>4972.8540000000012</v>
      </c>
      <c r="X96" s="158"/>
      <c r="Y96" s="158">
        <f>Y95+Y59</f>
        <v>18996.664999999997</v>
      </c>
      <c r="Z96" s="158"/>
      <c r="AA96" s="158">
        <f>AA95+AA59</f>
        <v>64.935000000000002</v>
      </c>
      <c r="AB96" s="158"/>
      <c r="AC96" s="158"/>
      <c r="AD96" s="158">
        <f>AD95+AD59</f>
        <v>24034.454000000005</v>
      </c>
      <c r="AE96" s="158">
        <f>AE95+AE59</f>
        <v>12432.134999999998</v>
      </c>
      <c r="AF96" s="158"/>
      <c r="AG96" s="158">
        <f>AG95+AG59</f>
        <v>47491.662499999999</v>
      </c>
      <c r="AH96" s="158"/>
      <c r="AI96" s="158">
        <f>AI95+AI59</f>
        <v>162.33750000000001</v>
      </c>
      <c r="AJ96" s="158"/>
      <c r="AK96" s="158"/>
      <c r="AL96" s="158">
        <f>AL95+AL59</f>
        <v>60086.135000000009</v>
      </c>
      <c r="AM96" s="158">
        <f>AM95+AM59</f>
        <v>12432.134999999998</v>
      </c>
      <c r="AN96" s="158"/>
      <c r="AO96" s="158">
        <f>AO95+AO59</f>
        <v>47491.662499999999</v>
      </c>
      <c r="AP96" s="158"/>
      <c r="AQ96" s="158">
        <f>AQ95+AQ59</f>
        <v>162.33750000000001</v>
      </c>
      <c r="AR96" s="158"/>
      <c r="AS96" s="158"/>
      <c r="AT96" s="158">
        <f>AT95+AT59</f>
        <v>60086.135000000009</v>
      </c>
      <c r="AU96" s="158">
        <f>AU95+AU59</f>
        <v>12432.134999999998</v>
      </c>
      <c r="AV96" s="158"/>
      <c r="AW96" s="158">
        <f>AW95+AW59</f>
        <v>47491.662499999999</v>
      </c>
      <c r="AX96" s="158"/>
      <c r="AY96" s="158">
        <f>AY95+AY59</f>
        <v>162.33750000000001</v>
      </c>
      <c r="AZ96" s="158"/>
      <c r="BA96" s="158"/>
      <c r="BB96" s="158">
        <f>BB95+BB59</f>
        <v>60086.135000000009</v>
      </c>
      <c r="BC96" s="158">
        <f>BC95+BC59</f>
        <v>4972.8540000000012</v>
      </c>
      <c r="BD96" s="164"/>
      <c r="BE96" s="158">
        <f>BE95+BE59</f>
        <v>18996.664999999997</v>
      </c>
      <c r="BF96" s="164"/>
      <c r="BG96" s="158">
        <f>BG95+BG59</f>
        <v>64.935000000000002</v>
      </c>
      <c r="BH96" s="164"/>
      <c r="BI96" s="164"/>
      <c r="BJ96" s="158">
        <f>BJ95+BJ59</f>
        <v>24034.454000000005</v>
      </c>
      <c r="BK96" s="158">
        <f>BK95+BK59</f>
        <v>1491.8561999999999</v>
      </c>
      <c r="BL96" s="164"/>
      <c r="BM96" s="158">
        <f>BM95+BM59</f>
        <v>5698.9994999999999</v>
      </c>
      <c r="BN96" s="164"/>
      <c r="BO96" s="158">
        <f>BO95+BO59</f>
        <v>19.480499999999999</v>
      </c>
      <c r="BP96" s="164"/>
      <c r="BQ96" s="164"/>
      <c r="BR96" s="158">
        <f>BR95+BR59</f>
        <v>7210.3361999999988</v>
      </c>
      <c r="BS96" s="154"/>
      <c r="BT96" s="23"/>
    </row>
    <row r="97" spans="1:72" s="131" customFormat="1" ht="14.1" customHeight="1" x14ac:dyDescent="0.2">
      <c r="A97" s="144" t="s">
        <v>40</v>
      </c>
      <c r="B97" s="310"/>
      <c r="C97" s="312" t="s">
        <v>44</v>
      </c>
      <c r="D97" s="395"/>
      <c r="E97" s="396"/>
      <c r="F97" s="178"/>
      <c r="G97" s="151">
        <f>'Annex-V (a) '!G98</f>
        <v>1871.46</v>
      </c>
      <c r="H97" s="177"/>
      <c r="I97" s="151">
        <f>'Annex-V (a) '!I98</f>
        <v>3142</v>
      </c>
      <c r="J97" s="177"/>
      <c r="K97" s="151">
        <f>'Annex-V (a) '!K98</f>
        <v>0</v>
      </c>
      <c r="L97" s="183"/>
      <c r="M97" s="183"/>
      <c r="N97" s="190">
        <f>SUM(G97:K97)</f>
        <v>5013.46</v>
      </c>
      <c r="O97" s="135">
        <f>G97*2%</f>
        <v>37.429200000000002</v>
      </c>
      <c r="P97" s="165"/>
      <c r="Q97" s="135">
        <f>I97*2%</f>
        <v>62.84</v>
      </c>
      <c r="R97" s="165"/>
      <c r="S97" s="135">
        <f>K97*2%</f>
        <v>0</v>
      </c>
      <c r="T97" s="165"/>
      <c r="U97" s="165"/>
      <c r="V97" s="135">
        <f t="shared" ref="V97:V98" si="204">SUM(O97:U97)</f>
        <v>100.26920000000001</v>
      </c>
      <c r="W97" s="135">
        <f>G97*10%</f>
        <v>187.14600000000002</v>
      </c>
      <c r="X97" s="165"/>
      <c r="Y97" s="135">
        <f>I97*10%</f>
        <v>314.20000000000005</v>
      </c>
      <c r="Z97" s="165"/>
      <c r="AA97" s="135">
        <f>K97*10%</f>
        <v>0</v>
      </c>
      <c r="AB97" s="165"/>
      <c r="AC97" s="165"/>
      <c r="AD97" s="135">
        <f t="shared" ref="AD97:AD98" si="205">SUM(W97:AC97)</f>
        <v>501.34600000000006</v>
      </c>
      <c r="AE97" s="135">
        <f>G97*25%</f>
        <v>467.86500000000001</v>
      </c>
      <c r="AF97" s="135"/>
      <c r="AG97" s="135">
        <f>I97*25%</f>
        <v>785.5</v>
      </c>
      <c r="AH97" s="165"/>
      <c r="AI97" s="135">
        <f>K97*25%</f>
        <v>0</v>
      </c>
      <c r="AJ97" s="165"/>
      <c r="AK97" s="165"/>
      <c r="AL97" s="135">
        <f>SUM(AE97:AK97)</f>
        <v>1253.365</v>
      </c>
      <c r="AM97" s="135">
        <f>G97*25%</f>
        <v>467.86500000000001</v>
      </c>
      <c r="AN97" s="165"/>
      <c r="AO97" s="135">
        <f>I97*25%</f>
        <v>785.5</v>
      </c>
      <c r="AP97" s="165"/>
      <c r="AQ97" s="135">
        <v>0</v>
      </c>
      <c r="AR97" s="165"/>
      <c r="AS97" s="165"/>
      <c r="AT97" s="135">
        <f>SUM(AM97:AS97)</f>
        <v>1253.365</v>
      </c>
      <c r="AU97" s="135">
        <f>G97*25%</f>
        <v>467.86500000000001</v>
      </c>
      <c r="AV97" s="165"/>
      <c r="AW97" s="135">
        <f>I97*25%</f>
        <v>785.5</v>
      </c>
      <c r="AX97" s="165"/>
      <c r="AY97" s="135">
        <f>K97*25%</f>
        <v>0</v>
      </c>
      <c r="AZ97" s="165"/>
      <c r="BA97" s="165"/>
      <c r="BB97" s="135">
        <f t="shared" ref="BB97:BB98" si="206">SUM(AU97:BA97)</f>
        <v>1253.365</v>
      </c>
      <c r="BC97" s="135">
        <f>G97*10%</f>
        <v>187.14600000000002</v>
      </c>
      <c r="BD97" s="177"/>
      <c r="BE97" s="135">
        <f>I97*10%</f>
        <v>314.20000000000005</v>
      </c>
      <c r="BF97" s="177"/>
      <c r="BG97" s="135">
        <f>K97*10%</f>
        <v>0</v>
      </c>
      <c r="BH97" s="177"/>
      <c r="BI97" s="177"/>
      <c r="BJ97" s="151">
        <f t="shared" si="203"/>
        <v>501.34600000000006</v>
      </c>
      <c r="BK97" s="151">
        <f>G97*3%</f>
        <v>56.143799999999999</v>
      </c>
      <c r="BL97" s="177"/>
      <c r="BM97" s="135">
        <f>I97*3%</f>
        <v>94.259999999999991</v>
      </c>
      <c r="BN97" s="177"/>
      <c r="BO97" s="135">
        <f>K97*3%</f>
        <v>0</v>
      </c>
      <c r="BP97" s="177"/>
      <c r="BQ97" s="177"/>
      <c r="BR97" s="151">
        <f t="shared" ref="BR97:BR98" si="207">SUM(BK97:BQ97)</f>
        <v>150.40379999999999</v>
      </c>
      <c r="BS97" s="154"/>
      <c r="BT97" s="23"/>
    </row>
    <row r="98" spans="1:72" s="131" customFormat="1" ht="14.1" customHeight="1" x14ac:dyDescent="0.2">
      <c r="A98" s="144" t="s">
        <v>40</v>
      </c>
      <c r="B98" s="310"/>
      <c r="C98" s="312" t="s">
        <v>45</v>
      </c>
      <c r="D98" s="395"/>
      <c r="E98" s="396"/>
      <c r="F98" s="178"/>
      <c r="G98" s="151">
        <f>'Annex-V (a) '!G99</f>
        <v>0</v>
      </c>
      <c r="H98" s="177"/>
      <c r="I98" s="151">
        <f>'Annex-V (a) '!I99</f>
        <v>21242</v>
      </c>
      <c r="J98" s="151"/>
      <c r="K98" s="151">
        <f>'Annex-V (a) '!K99</f>
        <v>0</v>
      </c>
      <c r="L98" s="183"/>
      <c r="M98" s="183"/>
      <c r="N98" s="190">
        <f>SUM(G98:K98)</f>
        <v>21242</v>
      </c>
      <c r="O98" s="135">
        <f>G98*2%</f>
        <v>0</v>
      </c>
      <c r="P98" s="165"/>
      <c r="Q98" s="135">
        <f>I98*2%</f>
        <v>424.84000000000003</v>
      </c>
      <c r="R98" s="165"/>
      <c r="S98" s="135">
        <f>K98*2%</f>
        <v>0</v>
      </c>
      <c r="T98" s="165"/>
      <c r="U98" s="165"/>
      <c r="V98" s="135">
        <f t="shared" si="204"/>
        <v>424.84000000000003</v>
      </c>
      <c r="W98" s="135">
        <f>G98*10%</f>
        <v>0</v>
      </c>
      <c r="X98" s="165"/>
      <c r="Y98" s="135">
        <f>I98*10%</f>
        <v>2124.2000000000003</v>
      </c>
      <c r="Z98" s="165"/>
      <c r="AA98" s="135">
        <f>K98*10%</f>
        <v>0</v>
      </c>
      <c r="AB98" s="165"/>
      <c r="AC98" s="165"/>
      <c r="AD98" s="135">
        <f t="shared" si="205"/>
        <v>2124.2000000000003</v>
      </c>
      <c r="AE98" s="135">
        <f>G98*25%</f>
        <v>0</v>
      </c>
      <c r="AF98" s="165"/>
      <c r="AG98" s="135">
        <f>I98*25%</f>
        <v>5310.5</v>
      </c>
      <c r="AH98" s="165"/>
      <c r="AI98" s="135">
        <f>K98*25%</f>
        <v>0</v>
      </c>
      <c r="AJ98" s="165"/>
      <c r="AK98" s="165"/>
      <c r="AL98" s="135">
        <f t="shared" ref="AL98" si="208">SUM(AE98:AK98)</f>
        <v>5310.5</v>
      </c>
      <c r="AM98" s="135">
        <f>G98*25%</f>
        <v>0</v>
      </c>
      <c r="AN98" s="165"/>
      <c r="AO98" s="135">
        <f>I98*25%</f>
        <v>5310.5</v>
      </c>
      <c r="AP98" s="165"/>
      <c r="AQ98" s="135">
        <v>0</v>
      </c>
      <c r="AR98" s="165"/>
      <c r="AS98" s="165"/>
      <c r="AT98" s="135">
        <f>SUM(AM98:AS98)</f>
        <v>5310.5</v>
      </c>
      <c r="AU98" s="135">
        <f>G98*25%</f>
        <v>0</v>
      </c>
      <c r="AV98" s="165"/>
      <c r="AW98" s="135">
        <f>I98*25%</f>
        <v>5310.5</v>
      </c>
      <c r="AX98" s="165"/>
      <c r="AY98" s="135">
        <f>K98*25%</f>
        <v>0</v>
      </c>
      <c r="AZ98" s="165"/>
      <c r="BA98" s="165"/>
      <c r="BB98" s="135">
        <f t="shared" si="206"/>
        <v>5310.5</v>
      </c>
      <c r="BC98" s="135">
        <f>G98*10%</f>
        <v>0</v>
      </c>
      <c r="BD98" s="177"/>
      <c r="BE98" s="135">
        <f>I98*10%</f>
        <v>2124.2000000000003</v>
      </c>
      <c r="BF98" s="177"/>
      <c r="BG98" s="135">
        <f>K98*10%</f>
        <v>0</v>
      </c>
      <c r="BH98" s="177"/>
      <c r="BI98" s="177"/>
      <c r="BJ98" s="151">
        <f t="shared" si="203"/>
        <v>2124.2000000000003</v>
      </c>
      <c r="BK98" s="151">
        <f>G98*3%</f>
        <v>0</v>
      </c>
      <c r="BL98" s="177"/>
      <c r="BM98" s="135">
        <f>I98*3%</f>
        <v>637.26</v>
      </c>
      <c r="BN98" s="177"/>
      <c r="BO98" s="135">
        <f>K98*3%</f>
        <v>0</v>
      </c>
      <c r="BP98" s="177"/>
      <c r="BQ98" s="177"/>
      <c r="BR98" s="151">
        <f t="shared" si="207"/>
        <v>637.26</v>
      </c>
      <c r="BS98" s="154"/>
      <c r="BT98" s="23"/>
    </row>
    <row r="99" spans="1:72" s="131" customFormat="1" ht="14.1" customHeight="1" x14ac:dyDescent="0.2">
      <c r="A99" s="144"/>
      <c r="B99" s="310"/>
      <c r="C99" s="312" t="s">
        <v>46</v>
      </c>
      <c r="D99" s="395"/>
      <c r="E99" s="396"/>
      <c r="F99" s="178"/>
      <c r="G99" s="158">
        <f>G98+G97+G96</f>
        <v>51599.999999999993</v>
      </c>
      <c r="H99" s="158"/>
      <c r="I99" s="158">
        <f>I98+I97+I96</f>
        <v>214350.65</v>
      </c>
      <c r="J99" s="158"/>
      <c r="K99" s="158">
        <f>K98+K97+K96</f>
        <v>649.35</v>
      </c>
      <c r="L99" s="158"/>
      <c r="M99" s="158"/>
      <c r="N99" s="158">
        <f>N98+N97+N96</f>
        <v>266600.00000000006</v>
      </c>
      <c r="O99" s="158">
        <f>O98+O97+O96</f>
        <v>1032</v>
      </c>
      <c r="P99" s="158"/>
      <c r="Q99" s="158">
        <f>Q98+Q97+Q96</f>
        <v>4287.0129999999999</v>
      </c>
      <c r="R99" s="158"/>
      <c r="S99" s="158">
        <f>S98+S97+S96</f>
        <v>12.987</v>
      </c>
      <c r="T99" s="158"/>
      <c r="U99" s="158"/>
      <c r="V99" s="158">
        <f>V98+V97+V96</f>
        <v>5332</v>
      </c>
      <c r="W99" s="158">
        <f t="shared" ref="W99" si="209">W98+W97+W96</f>
        <v>5160.0000000000009</v>
      </c>
      <c r="X99" s="158"/>
      <c r="Y99" s="158">
        <f>Y98+Y97+Y96</f>
        <v>21435.064999999999</v>
      </c>
      <c r="Z99" s="158"/>
      <c r="AA99" s="158">
        <f>AA98+AA97+AA96</f>
        <v>64.935000000000002</v>
      </c>
      <c r="AB99" s="158"/>
      <c r="AC99" s="158"/>
      <c r="AD99" s="158">
        <f t="shared" ref="AD99:AE99" si="210">AD98+AD97+AD96</f>
        <v>26660.000000000007</v>
      </c>
      <c r="AE99" s="158">
        <f t="shared" si="210"/>
        <v>12899.999999999998</v>
      </c>
      <c r="AF99" s="158"/>
      <c r="AG99" s="158">
        <f>AG98+AG97+AG96</f>
        <v>53587.662499999999</v>
      </c>
      <c r="AH99" s="158"/>
      <c r="AI99" s="158">
        <f>AI98+AI97+AI96</f>
        <v>162.33750000000001</v>
      </c>
      <c r="AJ99" s="158"/>
      <c r="AK99" s="158"/>
      <c r="AL99" s="158">
        <f t="shared" ref="AL99" si="211">AL98+AL97+AL96</f>
        <v>66650.000000000015</v>
      </c>
      <c r="AM99" s="158">
        <f t="shared" ref="AM99" si="212">AM98+AM97+AM96</f>
        <v>12899.999999999998</v>
      </c>
      <c r="AN99" s="158"/>
      <c r="AO99" s="158">
        <f>AO98+AO97+AO96</f>
        <v>53587.662499999999</v>
      </c>
      <c r="AP99" s="158"/>
      <c r="AQ99" s="158">
        <f>AQ98+AQ97+AQ96</f>
        <v>162.33750000000001</v>
      </c>
      <c r="AR99" s="158"/>
      <c r="AS99" s="158"/>
      <c r="AT99" s="158">
        <f t="shared" ref="AT99:AU99" si="213">AT98+AT97+AT96</f>
        <v>66650.000000000015</v>
      </c>
      <c r="AU99" s="158">
        <f t="shared" si="213"/>
        <v>12899.999999999998</v>
      </c>
      <c r="AV99" s="158"/>
      <c r="AW99" s="158">
        <f>AW98+AW97+AW96</f>
        <v>53587.662499999999</v>
      </c>
      <c r="AX99" s="158"/>
      <c r="AY99" s="158">
        <f>AY98+AY97+AY96</f>
        <v>162.33750000000001</v>
      </c>
      <c r="AZ99" s="158"/>
      <c r="BA99" s="158"/>
      <c r="BB99" s="158">
        <f t="shared" ref="BB99:BC99" si="214">BB98+BB97+BB96</f>
        <v>66650.000000000015</v>
      </c>
      <c r="BC99" s="158">
        <f t="shared" si="214"/>
        <v>5160.0000000000009</v>
      </c>
      <c r="BD99" s="164"/>
      <c r="BE99" s="158">
        <f>BE98+BE97+BE96</f>
        <v>21435.064999999999</v>
      </c>
      <c r="BF99" s="164"/>
      <c r="BG99" s="158">
        <f>BG98+BG97+BG96</f>
        <v>64.935000000000002</v>
      </c>
      <c r="BH99" s="164"/>
      <c r="BI99" s="164"/>
      <c r="BJ99" s="158">
        <f t="shared" ref="BJ99:BK99" si="215">BJ98+BJ97+BJ96</f>
        <v>26660.000000000007</v>
      </c>
      <c r="BK99" s="158">
        <f t="shared" si="215"/>
        <v>1548</v>
      </c>
      <c r="BL99" s="164"/>
      <c r="BM99" s="158">
        <f>BM98+BM97+BM96</f>
        <v>6430.5195000000003</v>
      </c>
      <c r="BN99" s="164"/>
      <c r="BO99" s="158">
        <f>BO98+BO97+BO96</f>
        <v>19.480499999999999</v>
      </c>
      <c r="BP99" s="164"/>
      <c r="BQ99" s="158"/>
      <c r="BR99" s="158">
        <f>BR98+BR97+BR96</f>
        <v>7997.9999999999991</v>
      </c>
      <c r="BS99" s="186"/>
      <c r="BT99" s="23"/>
    </row>
    <row r="100" spans="1:72" ht="14.25" customHeight="1" x14ac:dyDescent="0.25">
      <c r="A100" s="25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26"/>
      <c r="W100" s="26"/>
      <c r="X100" s="26"/>
      <c r="Y100" s="26"/>
      <c r="Z100" s="26"/>
      <c r="AA100" s="27"/>
      <c r="AB100" s="27"/>
      <c r="AC100" s="27"/>
      <c r="AD100" s="26"/>
      <c r="AE100" s="26"/>
      <c r="AF100" s="26"/>
      <c r="AG100" s="26"/>
      <c r="AH100" s="26"/>
      <c r="AI100" s="27"/>
      <c r="AJ100" s="27"/>
      <c r="AK100" s="27"/>
      <c r="AL100" s="26"/>
      <c r="AM100" s="26"/>
      <c r="AN100" s="26"/>
      <c r="AO100" s="26"/>
      <c r="AP100" s="26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19"/>
      <c r="BD100" s="19"/>
      <c r="BE100" s="19"/>
      <c r="BF100" s="19"/>
      <c r="BG100" s="19"/>
      <c r="BH100" s="19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</row>
    <row r="101" spans="1:72" x14ac:dyDescent="0.25">
      <c r="C101" s="116"/>
      <c r="I101" s="117"/>
    </row>
    <row r="102" spans="1:72" x14ac:dyDescent="0.25">
      <c r="C102" s="116"/>
      <c r="S102" s="117"/>
    </row>
    <row r="103" spans="1:72" x14ac:dyDescent="0.25">
      <c r="B103" s="117"/>
      <c r="C103" s="116"/>
    </row>
    <row r="104" spans="1:72" x14ac:dyDescent="0.25">
      <c r="C104" s="116"/>
      <c r="N104" s="117"/>
    </row>
    <row r="105" spans="1:72" x14ac:dyDescent="0.25">
      <c r="B105" s="117"/>
      <c r="C105" s="116"/>
    </row>
    <row r="106" spans="1:72" x14ac:dyDescent="0.25">
      <c r="B106" s="117"/>
      <c r="C106" s="116"/>
    </row>
    <row r="107" spans="1:72" x14ac:dyDescent="0.25">
      <c r="C107" s="116"/>
    </row>
    <row r="109" spans="1:72" x14ac:dyDescent="0.25">
      <c r="B109" s="117"/>
      <c r="C109" s="117"/>
    </row>
    <row r="110" spans="1:72" x14ac:dyDescent="0.25">
      <c r="B110" s="117"/>
      <c r="C110" s="117"/>
    </row>
    <row r="111" spans="1:72" x14ac:dyDescent="0.25">
      <c r="B111" s="117"/>
      <c r="C111" s="117"/>
      <c r="AW111" s="117"/>
    </row>
    <row r="112" spans="1:72" x14ac:dyDescent="0.25">
      <c r="B112" s="117"/>
      <c r="C112" s="117"/>
    </row>
    <row r="113" spans="2:3" x14ac:dyDescent="0.25">
      <c r="B113" s="117"/>
      <c r="C113" s="117"/>
    </row>
  </sheetData>
  <mergeCells count="97">
    <mergeCell ref="A2:AT2"/>
    <mergeCell ref="AU2:BR2"/>
    <mergeCell ref="AM5:AT5"/>
    <mergeCell ref="AT6:AT8"/>
    <mergeCell ref="AN7:AO7"/>
    <mergeCell ref="AL6:AL8"/>
    <mergeCell ref="AM6:AQ6"/>
    <mergeCell ref="AM7:AM8"/>
    <mergeCell ref="AH7:AI7"/>
    <mergeCell ref="AJ6:AJ8"/>
    <mergeCell ref="AK6:AK8"/>
    <mergeCell ref="AP7:AQ7"/>
    <mergeCell ref="AR6:AR8"/>
    <mergeCell ref="AS6:AS8"/>
    <mergeCell ref="AU5:BB5"/>
    <mergeCell ref="AU6:AY6"/>
    <mergeCell ref="BA6:BA8"/>
    <mergeCell ref="BB6:BB8"/>
    <mergeCell ref="AU7:AU8"/>
    <mergeCell ref="AV7:AW7"/>
    <mergeCell ref="AX7:AY7"/>
    <mergeCell ref="G7:G8"/>
    <mergeCell ref="O7:O8"/>
    <mergeCell ref="H7:I7"/>
    <mergeCell ref="P7:Q7"/>
    <mergeCell ref="AZ6:AZ8"/>
    <mergeCell ref="A5:A8"/>
    <mergeCell ref="B5:B8"/>
    <mergeCell ref="C5:C8"/>
    <mergeCell ref="O5:V5"/>
    <mergeCell ref="W7:W8"/>
    <mergeCell ref="V6:V8"/>
    <mergeCell ref="W6:AA6"/>
    <mergeCell ref="J7:K7"/>
    <mergeCell ref="L6:L8"/>
    <mergeCell ref="M6:M8"/>
    <mergeCell ref="R7:S7"/>
    <mergeCell ref="D5:D8"/>
    <mergeCell ref="G6:K6"/>
    <mergeCell ref="N6:N8"/>
    <mergeCell ref="O6:S6"/>
    <mergeCell ref="W5:AD5"/>
    <mergeCell ref="D97:E97"/>
    <mergeCell ref="D98:E98"/>
    <mergeCell ref="D99:E99"/>
    <mergeCell ref="D93:E93"/>
    <mergeCell ref="D94:E94"/>
    <mergeCell ref="D95:E95"/>
    <mergeCell ref="D96:E96"/>
    <mergeCell ref="D52:E52"/>
    <mergeCell ref="D53:E53"/>
    <mergeCell ref="D58:E58"/>
    <mergeCell ref="D59:E59"/>
    <mergeCell ref="D60:E60"/>
    <mergeCell ref="D61:E61"/>
    <mergeCell ref="D69:E69"/>
    <mergeCell ref="D88:E88"/>
    <mergeCell ref="D92:E92"/>
    <mergeCell ref="D73:E73"/>
    <mergeCell ref="D83:E83"/>
    <mergeCell ref="D77:E77"/>
    <mergeCell ref="D84:E84"/>
    <mergeCell ref="D89:E89"/>
    <mergeCell ref="D90:E90"/>
    <mergeCell ref="D91:E91"/>
    <mergeCell ref="BK5:BR5"/>
    <mergeCell ref="BK6:BO6"/>
    <mergeCell ref="BP6:BP8"/>
    <mergeCell ref="BQ6:BQ8"/>
    <mergeCell ref="BR6:BR8"/>
    <mergeCell ref="BK7:BK8"/>
    <mergeCell ref="BL7:BM7"/>
    <mergeCell ref="BN7:BO7"/>
    <mergeCell ref="BC5:BJ5"/>
    <mergeCell ref="BC6:BG6"/>
    <mergeCell ref="BH6:BH8"/>
    <mergeCell ref="BI6:BI8"/>
    <mergeCell ref="BJ6:BJ8"/>
    <mergeCell ref="BC7:BC8"/>
    <mergeCell ref="BD7:BE7"/>
    <mergeCell ref="BF7:BG7"/>
    <mergeCell ref="D29:E29"/>
    <mergeCell ref="D30:E30"/>
    <mergeCell ref="AD6:AD8"/>
    <mergeCell ref="AE6:AI6"/>
    <mergeCell ref="AE5:AL5"/>
    <mergeCell ref="X7:Y7"/>
    <mergeCell ref="AF7:AG7"/>
    <mergeCell ref="Z7:AA7"/>
    <mergeCell ref="AB6:AB8"/>
    <mergeCell ref="AC6:AC8"/>
    <mergeCell ref="AE7:AE8"/>
    <mergeCell ref="E5:E8"/>
    <mergeCell ref="F5:F8"/>
    <mergeCell ref="G5:N5"/>
    <mergeCell ref="T6:T8"/>
    <mergeCell ref="U6:U8"/>
  </mergeCells>
  <printOptions horizontalCentered="1" verticalCentered="1"/>
  <pageMargins left="1" right="0.25" top="0.5" bottom="0.5" header="0.3" footer="0.3"/>
  <pageSetup paperSize="5" scale="60" fitToWidth="0" fitToHeight="0" orientation="landscape" r:id="rId1"/>
  <rowBreaks count="1" manualBreakCount="1">
    <brk id="52" max="69" man="1"/>
  </rowBreaks>
  <colBreaks count="1" manualBreakCount="1">
    <brk id="46" max="9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5"/>
  <sheetViews>
    <sheetView view="pageBreakPreview" zoomScale="120" zoomScaleSheetLayoutView="120" workbookViewId="0">
      <selection activeCell="C27" sqref="C27"/>
    </sheetView>
  </sheetViews>
  <sheetFormatPr defaultRowHeight="15" x14ac:dyDescent="0.25"/>
  <cols>
    <col min="1" max="1" width="6.85546875" customWidth="1"/>
    <col min="2" max="2" width="10.5703125" customWidth="1"/>
    <col min="3" max="3" width="30" customWidth="1"/>
    <col min="4" max="4" width="5.140625" style="1" customWidth="1"/>
    <col min="5" max="5" width="7.140625" style="1" customWidth="1"/>
    <col min="6" max="6" width="7" style="1" customWidth="1"/>
    <col min="7" max="7" width="9.85546875" customWidth="1"/>
    <col min="8" max="8" width="4.85546875" customWidth="1"/>
    <col min="9" max="9" width="11" customWidth="1"/>
    <col min="10" max="10" width="8" customWidth="1"/>
    <col min="11" max="11" width="9.42578125" customWidth="1"/>
    <col min="12" max="12" width="6.140625" customWidth="1"/>
    <col min="13" max="13" width="6.5703125" customWidth="1"/>
    <col min="14" max="14" width="10.5703125" customWidth="1"/>
    <col min="15" max="15" width="9.42578125" customWidth="1"/>
  </cols>
  <sheetData>
    <row r="1" spans="1:15" x14ac:dyDescent="0.25">
      <c r="N1" s="68" t="s">
        <v>83</v>
      </c>
      <c r="O1" s="68"/>
    </row>
    <row r="2" spans="1:15" s="362" customFormat="1" ht="15" customHeight="1" x14ac:dyDescent="0.25">
      <c r="A2" s="418" t="s">
        <v>82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</row>
    <row r="3" spans="1:15" s="362" customFormat="1" ht="15" customHeight="1" x14ac:dyDescent="0.25">
      <c r="A3" s="428" t="s">
        <v>129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363"/>
    </row>
    <row r="4" spans="1:15" s="362" customFormat="1" ht="15" customHeight="1" x14ac:dyDescent="0.25">
      <c r="A4" s="428" t="s">
        <v>66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364"/>
    </row>
    <row r="5" spans="1:15" x14ac:dyDescent="0.25">
      <c r="A5" s="5"/>
      <c r="B5" s="6"/>
      <c r="C5" s="7"/>
      <c r="D5" s="8"/>
      <c r="E5" s="8"/>
      <c r="F5" s="8"/>
      <c r="G5" s="3"/>
      <c r="H5" s="3"/>
      <c r="I5" s="3"/>
      <c r="J5" s="3"/>
      <c r="K5" s="3"/>
      <c r="L5" s="3"/>
      <c r="M5" s="3"/>
      <c r="N5" s="429" t="s">
        <v>85</v>
      </c>
      <c r="O5" s="429"/>
    </row>
    <row r="6" spans="1:15" ht="14.1" customHeight="1" x14ac:dyDescent="0.25">
      <c r="A6" s="388" t="s">
        <v>48</v>
      </c>
      <c r="B6" s="388" t="s">
        <v>49</v>
      </c>
      <c r="C6" s="388" t="s">
        <v>114</v>
      </c>
      <c r="D6" s="407" t="s">
        <v>67</v>
      </c>
      <c r="E6" s="383" t="s">
        <v>56</v>
      </c>
      <c r="F6" s="431" t="s">
        <v>57</v>
      </c>
      <c r="G6" s="385" t="s">
        <v>3</v>
      </c>
      <c r="H6" s="386"/>
      <c r="I6" s="386"/>
      <c r="J6" s="386"/>
      <c r="K6" s="386"/>
      <c r="L6" s="386"/>
      <c r="M6" s="386"/>
      <c r="N6" s="386"/>
      <c r="O6" s="430" t="s">
        <v>92</v>
      </c>
    </row>
    <row r="7" spans="1:15" ht="14.1" customHeight="1" x14ac:dyDescent="0.25">
      <c r="A7" s="389"/>
      <c r="B7" s="389"/>
      <c r="C7" s="389"/>
      <c r="D7" s="408"/>
      <c r="E7" s="383"/>
      <c r="F7" s="432"/>
      <c r="G7" s="383" t="s">
        <v>4</v>
      </c>
      <c r="H7" s="384" t="s">
        <v>5</v>
      </c>
      <c r="I7" s="384"/>
      <c r="J7" s="384"/>
      <c r="K7" s="384"/>
      <c r="L7" s="388" t="s">
        <v>81</v>
      </c>
      <c r="M7" s="388" t="s">
        <v>27</v>
      </c>
      <c r="N7" s="407" t="s">
        <v>3</v>
      </c>
      <c r="O7" s="430"/>
    </row>
    <row r="8" spans="1:15" ht="14.1" customHeight="1" x14ac:dyDescent="0.25">
      <c r="A8" s="389"/>
      <c r="B8" s="389"/>
      <c r="C8" s="389"/>
      <c r="D8" s="408"/>
      <c r="E8" s="383"/>
      <c r="F8" s="432"/>
      <c r="G8" s="383"/>
      <c r="H8" s="384" t="s">
        <v>7</v>
      </c>
      <c r="I8" s="384"/>
      <c r="J8" s="385"/>
      <c r="K8" s="387"/>
      <c r="L8" s="389"/>
      <c r="M8" s="389"/>
      <c r="N8" s="408"/>
      <c r="O8" s="430"/>
    </row>
    <row r="9" spans="1:15" ht="19.5" customHeight="1" x14ac:dyDescent="0.25">
      <c r="A9" s="390"/>
      <c r="B9" s="390"/>
      <c r="C9" s="390"/>
      <c r="D9" s="409"/>
      <c r="E9" s="383"/>
      <c r="F9" s="433"/>
      <c r="G9" s="383"/>
      <c r="H9" s="59" t="s">
        <v>11</v>
      </c>
      <c r="I9" s="59" t="s">
        <v>115</v>
      </c>
      <c r="J9" s="59" t="s">
        <v>79</v>
      </c>
      <c r="K9" s="59" t="s">
        <v>80</v>
      </c>
      <c r="L9" s="390"/>
      <c r="M9" s="390"/>
      <c r="N9" s="409"/>
      <c r="O9" s="430"/>
    </row>
    <row r="10" spans="1:15" ht="14.1" customHeight="1" x14ac:dyDescent="0.25">
      <c r="A10" s="79">
        <v>1</v>
      </c>
      <c r="B10" s="79">
        <v>2</v>
      </c>
      <c r="C10" s="79">
        <v>3</v>
      </c>
      <c r="D10" s="79">
        <v>4</v>
      </c>
      <c r="E10" s="79">
        <v>5</v>
      </c>
      <c r="F10" s="79">
        <v>6</v>
      </c>
      <c r="G10" s="79">
        <v>7</v>
      </c>
      <c r="H10" s="79">
        <v>8</v>
      </c>
      <c r="I10" s="79">
        <v>9</v>
      </c>
      <c r="J10" s="79">
        <v>10</v>
      </c>
      <c r="K10" s="79">
        <v>11</v>
      </c>
      <c r="L10" s="79">
        <v>12</v>
      </c>
      <c r="M10" s="79">
        <v>13</v>
      </c>
      <c r="N10" s="79">
        <v>14</v>
      </c>
      <c r="O10" s="62">
        <v>15</v>
      </c>
    </row>
    <row r="11" spans="1:15" ht="14.1" customHeight="1" x14ac:dyDescent="0.25">
      <c r="A11" s="9"/>
      <c r="B11" s="9"/>
      <c r="C11" s="10" t="s">
        <v>12</v>
      </c>
      <c r="D11" s="11"/>
      <c r="E11" s="11"/>
      <c r="F11" s="11"/>
      <c r="G11" s="60"/>
      <c r="H11" s="12"/>
      <c r="I11" s="60"/>
      <c r="J11" s="60"/>
      <c r="K11" s="12"/>
      <c r="L11" s="12"/>
      <c r="M11" s="12"/>
      <c r="N11" s="60"/>
      <c r="O11" s="13"/>
    </row>
    <row r="12" spans="1:15" ht="14.1" customHeight="1" x14ac:dyDescent="0.25">
      <c r="A12" s="120"/>
      <c r="B12" s="120"/>
      <c r="C12" s="257" t="s">
        <v>13</v>
      </c>
      <c r="D12" s="258"/>
      <c r="E12" s="258"/>
      <c r="F12" s="11"/>
      <c r="G12" s="60"/>
      <c r="H12" s="60"/>
      <c r="I12" s="60"/>
      <c r="J12" s="60"/>
      <c r="K12" s="12"/>
      <c r="L12" s="12"/>
      <c r="M12" s="12"/>
      <c r="N12" s="60"/>
      <c r="O12" s="13"/>
    </row>
    <row r="13" spans="1:15" ht="14.1" customHeight="1" x14ac:dyDescent="0.25">
      <c r="A13" s="259">
        <v>3111</v>
      </c>
      <c r="B13" s="259">
        <v>3111101</v>
      </c>
      <c r="C13" s="260" t="s">
        <v>163</v>
      </c>
      <c r="D13" s="237" t="str">
        <f>'9.0'!D10</f>
        <v>PM</v>
      </c>
      <c r="E13" s="298">
        <f>N13/F13</f>
        <v>0.64</v>
      </c>
      <c r="F13" s="191">
        <f>'9.0'!E10</f>
        <v>1932</v>
      </c>
      <c r="G13" s="192">
        <f>'9.0'!G10</f>
        <v>1236.48</v>
      </c>
      <c r="H13" s="193"/>
      <c r="I13" s="197">
        <f t="shared" ref="I13" si="0">I12</f>
        <v>0</v>
      </c>
      <c r="J13" s="193"/>
      <c r="K13" s="197">
        <v>0</v>
      </c>
      <c r="L13" s="193"/>
      <c r="M13" s="193"/>
      <c r="N13" s="194">
        <f>SUM(G13:K13)</f>
        <v>1236.48</v>
      </c>
      <c r="O13" s="195">
        <f>N13/N$100</f>
        <v>4.6379594898724669E-3</v>
      </c>
    </row>
    <row r="14" spans="1:15" ht="14.1" customHeight="1" x14ac:dyDescent="0.25">
      <c r="A14" s="120"/>
      <c r="B14" s="262"/>
      <c r="C14" s="263" t="s">
        <v>148</v>
      </c>
      <c r="D14" s="58"/>
      <c r="E14" s="57"/>
      <c r="F14" s="191"/>
      <c r="G14" s="196">
        <f>G13</f>
        <v>1236.48</v>
      </c>
      <c r="H14" s="197"/>
      <c r="I14" s="197">
        <f t="shared" ref="I14:N14" si="1">I13</f>
        <v>0</v>
      </c>
      <c r="J14" s="197"/>
      <c r="K14" s="197">
        <f t="shared" si="1"/>
        <v>0</v>
      </c>
      <c r="L14" s="197"/>
      <c r="M14" s="197"/>
      <c r="N14" s="196">
        <f t="shared" si="1"/>
        <v>1236.48</v>
      </c>
      <c r="O14" s="198">
        <f>N14/N$100</f>
        <v>4.6379594898724669E-3</v>
      </c>
    </row>
    <row r="15" spans="1:15" ht="14.1" customHeight="1" x14ac:dyDescent="0.25">
      <c r="A15" s="120"/>
      <c r="B15" s="120"/>
      <c r="C15" s="257" t="s">
        <v>166</v>
      </c>
      <c r="D15" s="57"/>
      <c r="E15" s="57"/>
      <c r="F15" s="191"/>
      <c r="G15" s="194"/>
      <c r="H15" s="193"/>
      <c r="I15" s="197">
        <f t="shared" ref="I15" si="2">I14</f>
        <v>0</v>
      </c>
      <c r="J15" s="193"/>
      <c r="K15" s="197"/>
      <c r="L15" s="193"/>
      <c r="M15" s="193"/>
      <c r="N15" s="194"/>
      <c r="O15" s="195"/>
    </row>
    <row r="16" spans="1:15" ht="14.1" customHeight="1" x14ac:dyDescent="0.25">
      <c r="A16" s="259">
        <v>3111</v>
      </c>
      <c r="B16" s="259">
        <v>3111201</v>
      </c>
      <c r="C16" s="260" t="s">
        <v>164</v>
      </c>
      <c r="D16" s="237" t="str">
        <f>'9.0'!D13</f>
        <v>PM</v>
      </c>
      <c r="E16" s="298">
        <f>N16/F16</f>
        <v>0.40478174603174599</v>
      </c>
      <c r="F16" s="191">
        <f>'9.0'!E13</f>
        <v>504</v>
      </c>
      <c r="G16" s="194">
        <f>'9.0'!G13</f>
        <v>204.01</v>
      </c>
      <c r="H16" s="193"/>
      <c r="I16" s="197">
        <f t="shared" ref="I16" si="3">I15</f>
        <v>0</v>
      </c>
      <c r="J16" s="193"/>
      <c r="K16" s="197">
        <v>0</v>
      </c>
      <c r="L16" s="193"/>
      <c r="M16" s="193"/>
      <c r="N16" s="194">
        <f>SUM(G16:K16)</f>
        <v>204.01</v>
      </c>
      <c r="O16" s="195">
        <f>N16/N$100</f>
        <v>7.6522880720180026E-4</v>
      </c>
    </row>
    <row r="17" spans="1:15" ht="14.1" customHeight="1" x14ac:dyDescent="0.25">
      <c r="A17" s="120"/>
      <c r="B17" s="262"/>
      <c r="C17" s="265" t="s">
        <v>148</v>
      </c>
      <c r="D17" s="16"/>
      <c r="E17" s="258"/>
      <c r="F17" s="11"/>
      <c r="G17" s="199">
        <f>G16</f>
        <v>204.01</v>
      </c>
      <c r="H17" s="193"/>
      <c r="I17" s="197">
        <f t="shared" ref="I17" si="4">I16</f>
        <v>0</v>
      </c>
      <c r="J17" s="193"/>
      <c r="K17" s="197">
        <f t="shared" ref="K17:N17" si="5">K16</f>
        <v>0</v>
      </c>
      <c r="L17" s="193"/>
      <c r="M17" s="193"/>
      <c r="N17" s="199">
        <f t="shared" si="5"/>
        <v>204.01</v>
      </c>
      <c r="O17" s="198">
        <f>N17/N$100</f>
        <v>7.6522880720180026E-4</v>
      </c>
    </row>
    <row r="18" spans="1:15" ht="14.1" customHeight="1" x14ac:dyDescent="0.25">
      <c r="A18" s="120"/>
      <c r="B18" s="267"/>
      <c r="C18" s="268" t="s">
        <v>14</v>
      </c>
      <c r="D18" s="258"/>
      <c r="E18" s="258"/>
      <c r="F18" s="11"/>
      <c r="G18" s="193"/>
      <c r="H18" s="193"/>
      <c r="I18" s="193"/>
      <c r="J18" s="193"/>
      <c r="K18" s="193"/>
      <c r="L18" s="193"/>
      <c r="M18" s="193"/>
      <c r="N18" s="193"/>
      <c r="O18" s="200"/>
    </row>
    <row r="19" spans="1:15" ht="14.1" customHeight="1" x14ac:dyDescent="0.25">
      <c r="A19" s="269">
        <v>3111</v>
      </c>
      <c r="B19" s="269">
        <v>3111301</v>
      </c>
      <c r="C19" s="270" t="s">
        <v>154</v>
      </c>
      <c r="D19" s="237" t="str">
        <f>'9.0'!D16</f>
        <v>PM</v>
      </c>
      <c r="E19" s="298">
        <f t="shared" ref="E19:E29" si="6">N19/F19</f>
        <v>5.7000000000000002E-2</v>
      </c>
      <c r="F19" s="191">
        <f>'9.0'!E16</f>
        <v>420</v>
      </c>
      <c r="G19" s="194">
        <f>'9.0'!G16</f>
        <v>23.94</v>
      </c>
      <c r="H19" s="194"/>
      <c r="I19" s="197">
        <f t="shared" ref="I19" si="7">I18</f>
        <v>0</v>
      </c>
      <c r="J19" s="194"/>
      <c r="K19" s="197">
        <v>0</v>
      </c>
      <c r="L19" s="194"/>
      <c r="M19" s="194"/>
      <c r="N19" s="194">
        <f>SUM(G19:K19)</f>
        <v>23.94</v>
      </c>
      <c r="O19" s="195">
        <f t="shared" ref="O19:O30" si="8">N19/N$100</f>
        <v>8.9797449362340572E-5</v>
      </c>
    </row>
    <row r="20" spans="1:15" ht="14.1" customHeight="1" x14ac:dyDescent="0.25">
      <c r="A20" s="269">
        <v>3111</v>
      </c>
      <c r="B20" s="269">
        <v>3111302</v>
      </c>
      <c r="C20" s="270" t="s">
        <v>19</v>
      </c>
      <c r="D20" s="237" t="str">
        <f>'9.0'!D17</f>
        <v>PM</v>
      </c>
      <c r="E20" s="298">
        <f t="shared" si="6"/>
        <v>3.0158730158730161E-3</v>
      </c>
      <c r="F20" s="191">
        <f>'9.0'!E17</f>
        <v>504</v>
      </c>
      <c r="G20" s="194">
        <f>'9.0'!G17</f>
        <v>1.52</v>
      </c>
      <c r="H20" s="194"/>
      <c r="I20" s="197">
        <f t="shared" ref="I20:I22" si="9">I19</f>
        <v>0</v>
      </c>
      <c r="J20" s="194"/>
      <c r="K20" s="197">
        <v>0</v>
      </c>
      <c r="L20" s="194"/>
      <c r="M20" s="194"/>
      <c r="N20" s="194">
        <f>SUM(G20:K20)</f>
        <v>1.52</v>
      </c>
      <c r="O20" s="195">
        <f t="shared" si="8"/>
        <v>5.7014253563390836E-6</v>
      </c>
    </row>
    <row r="21" spans="1:15" ht="14.1" customHeight="1" x14ac:dyDescent="0.25">
      <c r="A21" s="269">
        <v>3111</v>
      </c>
      <c r="B21" s="269">
        <v>3111306</v>
      </c>
      <c r="C21" s="270" t="s">
        <v>20</v>
      </c>
      <c r="D21" s="237" t="str">
        <f>'9.0'!D18</f>
        <v>PM</v>
      </c>
      <c r="E21" s="298">
        <f t="shared" si="6"/>
        <v>8.2758620689655175E-3</v>
      </c>
      <c r="F21" s="191">
        <f>'9.0'!E18</f>
        <v>2436</v>
      </c>
      <c r="G21" s="194">
        <f>'9.0'!G18</f>
        <v>20.16</v>
      </c>
      <c r="H21" s="194"/>
      <c r="I21" s="197">
        <f t="shared" si="9"/>
        <v>0</v>
      </c>
      <c r="J21" s="194"/>
      <c r="K21" s="197">
        <v>0</v>
      </c>
      <c r="L21" s="194"/>
      <c r="M21" s="194"/>
      <c r="N21" s="194">
        <f>SUM(G21:K21)</f>
        <v>20.16</v>
      </c>
      <c r="O21" s="195">
        <f t="shared" si="8"/>
        <v>7.5618904726181525E-5</v>
      </c>
    </row>
    <row r="22" spans="1:15" ht="14.1" customHeight="1" x14ac:dyDescent="0.25">
      <c r="A22" s="269">
        <v>3111</v>
      </c>
      <c r="B22" s="269">
        <v>3111310</v>
      </c>
      <c r="C22" s="270" t="s">
        <v>155</v>
      </c>
      <c r="D22" s="237" t="str">
        <f>'9.0'!D19</f>
        <v>PM</v>
      </c>
      <c r="E22" s="298">
        <f t="shared" si="6"/>
        <v>0.3507142857142857</v>
      </c>
      <c r="F22" s="191">
        <f>'9.0'!E19</f>
        <v>2436</v>
      </c>
      <c r="G22" s="194">
        <f>'9.0'!G19</f>
        <v>854.34</v>
      </c>
      <c r="H22" s="194"/>
      <c r="I22" s="197">
        <f t="shared" si="9"/>
        <v>0</v>
      </c>
      <c r="J22" s="194"/>
      <c r="K22" s="197">
        <v>0</v>
      </c>
      <c r="L22" s="194"/>
      <c r="M22" s="194"/>
      <c r="N22" s="194">
        <f t="shared" ref="N22:N29" si="10">SUM(G22:K22)</f>
        <v>854.34</v>
      </c>
      <c r="O22" s="195">
        <f t="shared" si="8"/>
        <v>3.2045761440360086E-3</v>
      </c>
    </row>
    <row r="23" spans="1:15" ht="14.1" customHeight="1" x14ac:dyDescent="0.25">
      <c r="A23" s="269">
        <v>3111</v>
      </c>
      <c r="B23" s="269">
        <v>3111311</v>
      </c>
      <c r="C23" s="270" t="s">
        <v>17</v>
      </c>
      <c r="D23" s="237" t="str">
        <f>'9.0'!D20</f>
        <v>PM</v>
      </c>
      <c r="E23" s="298">
        <f t="shared" si="6"/>
        <v>1.4999999999999999E-2</v>
      </c>
      <c r="F23" s="191">
        <f>'9.0'!E20</f>
        <v>2436</v>
      </c>
      <c r="G23" s="194">
        <f>'9.0'!G20</f>
        <v>36.54</v>
      </c>
      <c r="H23" s="194"/>
      <c r="I23" s="197">
        <v>0</v>
      </c>
      <c r="J23" s="194"/>
      <c r="K23" s="197">
        <v>0</v>
      </c>
      <c r="L23" s="194"/>
      <c r="M23" s="194"/>
      <c r="N23" s="194">
        <f t="shared" ref="N23:N26" si="11">SUM(G23:K23)</f>
        <v>36.54</v>
      </c>
      <c r="O23" s="195">
        <f t="shared" si="8"/>
        <v>1.3705926481620402E-4</v>
      </c>
    </row>
    <row r="24" spans="1:15" ht="14.1" customHeight="1" x14ac:dyDescent="0.25">
      <c r="A24" s="269">
        <v>3111</v>
      </c>
      <c r="B24" s="269">
        <v>3111312</v>
      </c>
      <c r="C24" s="270" t="s">
        <v>167</v>
      </c>
      <c r="D24" s="237" t="str">
        <f>'9.0'!D21</f>
        <v>PM</v>
      </c>
      <c r="E24" s="298">
        <f t="shared" si="6"/>
        <v>1.6E-2</v>
      </c>
      <c r="F24" s="191">
        <f>'9.0'!E21</f>
        <v>420</v>
      </c>
      <c r="G24" s="194">
        <f>'9.0'!G21</f>
        <v>6.72</v>
      </c>
      <c r="H24" s="194"/>
      <c r="I24" s="197">
        <v>0</v>
      </c>
      <c r="J24" s="194"/>
      <c r="K24" s="197">
        <v>0</v>
      </c>
      <c r="L24" s="194"/>
      <c r="M24" s="194"/>
      <c r="N24" s="194">
        <f t="shared" si="11"/>
        <v>6.72</v>
      </c>
      <c r="O24" s="195">
        <f t="shared" si="8"/>
        <v>2.5206301575393841E-5</v>
      </c>
    </row>
    <row r="25" spans="1:15" ht="14.1" customHeight="1" x14ac:dyDescent="0.25">
      <c r="A25" s="269">
        <v>3111</v>
      </c>
      <c r="B25" s="269">
        <v>3111314</v>
      </c>
      <c r="C25" s="270" t="s">
        <v>18</v>
      </c>
      <c r="D25" s="237" t="str">
        <f>'9.0'!D22</f>
        <v>PM</v>
      </c>
      <c r="E25" s="298">
        <f t="shared" si="6"/>
        <v>3.0158730158730161E-3</v>
      </c>
      <c r="F25" s="191">
        <f>'9.0'!E22</f>
        <v>504</v>
      </c>
      <c r="G25" s="194">
        <f>'9.0'!G22</f>
        <v>1.52</v>
      </c>
      <c r="H25" s="194"/>
      <c r="I25" s="197">
        <v>0</v>
      </c>
      <c r="J25" s="194"/>
      <c r="K25" s="197">
        <v>0</v>
      </c>
      <c r="L25" s="194"/>
      <c r="M25" s="194"/>
      <c r="N25" s="194">
        <f t="shared" si="11"/>
        <v>1.52</v>
      </c>
      <c r="O25" s="195">
        <f t="shared" si="8"/>
        <v>5.7014253563390836E-6</v>
      </c>
    </row>
    <row r="26" spans="1:15" ht="14.1" customHeight="1" x14ac:dyDescent="0.25">
      <c r="A26" s="269">
        <v>3111</v>
      </c>
      <c r="B26" s="269">
        <v>3111325</v>
      </c>
      <c r="C26" s="270" t="s">
        <v>16</v>
      </c>
      <c r="D26" s="237" t="str">
        <f>'9.0'!D23</f>
        <v>Nos.</v>
      </c>
      <c r="E26" s="298">
        <f t="shared" si="6"/>
        <v>0.6519540229885058</v>
      </c>
      <c r="F26" s="191">
        <f>'9.0'!E23</f>
        <v>435</v>
      </c>
      <c r="G26" s="194">
        <f>'9.0'!G23</f>
        <v>283.60000000000002</v>
      </c>
      <c r="H26" s="194"/>
      <c r="I26" s="197">
        <v>0</v>
      </c>
      <c r="J26" s="194"/>
      <c r="K26" s="197">
        <v>0</v>
      </c>
      <c r="L26" s="194"/>
      <c r="M26" s="194"/>
      <c r="N26" s="194">
        <f t="shared" si="11"/>
        <v>283.60000000000002</v>
      </c>
      <c r="O26" s="195">
        <f t="shared" si="8"/>
        <v>1.0637659414853712E-3</v>
      </c>
    </row>
    <row r="27" spans="1:15" ht="14.1" customHeight="1" x14ac:dyDescent="0.25">
      <c r="A27" s="269">
        <v>3111</v>
      </c>
      <c r="B27" s="269">
        <v>3111328</v>
      </c>
      <c r="C27" s="270" t="s">
        <v>156</v>
      </c>
      <c r="D27" s="237" t="str">
        <f>'9.0'!D24</f>
        <v>Nos.</v>
      </c>
      <c r="E27" s="298">
        <f t="shared" si="6"/>
        <v>0.6</v>
      </c>
      <c r="F27" s="191">
        <f>'9.0'!E24</f>
        <v>87</v>
      </c>
      <c r="G27" s="194">
        <f>'9.0'!G24</f>
        <v>52.2</v>
      </c>
      <c r="H27" s="194"/>
      <c r="I27" s="197">
        <v>0</v>
      </c>
      <c r="J27" s="194"/>
      <c r="K27" s="197">
        <v>0</v>
      </c>
      <c r="L27" s="194"/>
      <c r="M27" s="194"/>
      <c r="N27" s="194">
        <f t="shared" si="10"/>
        <v>52.2</v>
      </c>
      <c r="O27" s="195">
        <f t="shared" si="8"/>
        <v>1.9579894973743432E-4</v>
      </c>
    </row>
    <row r="28" spans="1:15" ht="14.1" customHeight="1" x14ac:dyDescent="0.25">
      <c r="A28" s="269">
        <v>3111</v>
      </c>
      <c r="B28" s="269">
        <v>3111335</v>
      </c>
      <c r="C28" s="270" t="s">
        <v>157</v>
      </c>
      <c r="D28" s="237" t="str">
        <f>'9.0'!D25</f>
        <v>Nos.</v>
      </c>
      <c r="E28" s="298">
        <f t="shared" ref="E28" si="12">N28/F28</f>
        <v>0.15</v>
      </c>
      <c r="F28" s="191">
        <f>'9.0'!E25</f>
        <v>232</v>
      </c>
      <c r="G28" s="194">
        <f>'9.0'!G25</f>
        <v>34.799999999999997</v>
      </c>
      <c r="H28" s="194"/>
      <c r="I28" s="197">
        <v>0</v>
      </c>
      <c r="J28" s="194"/>
      <c r="K28" s="197">
        <v>0</v>
      </c>
      <c r="L28" s="194"/>
      <c r="M28" s="194"/>
      <c r="N28" s="194">
        <f t="shared" ref="N28" si="13">SUM(G28:K28)</f>
        <v>34.799999999999997</v>
      </c>
      <c r="O28" s="195">
        <f t="shared" si="8"/>
        <v>1.3053263315828954E-4</v>
      </c>
    </row>
    <row r="29" spans="1:15" ht="14.1" customHeight="1" x14ac:dyDescent="0.25">
      <c r="A29" s="269">
        <v>3111</v>
      </c>
      <c r="B29" s="269">
        <v>3111338</v>
      </c>
      <c r="C29" s="270" t="s">
        <v>168</v>
      </c>
      <c r="D29" s="237" t="str">
        <f>'9.0'!D26</f>
        <v>L.S</v>
      </c>
      <c r="E29" s="298">
        <f t="shared" si="6"/>
        <v>1.190344827586207</v>
      </c>
      <c r="F29" s="191">
        <f>'9.0'!E26</f>
        <v>232</v>
      </c>
      <c r="G29" s="194">
        <f>'9.0'!G26</f>
        <v>276.16000000000003</v>
      </c>
      <c r="H29" s="194"/>
      <c r="I29" s="197">
        <v>0</v>
      </c>
      <c r="J29" s="194"/>
      <c r="K29" s="197">
        <v>0</v>
      </c>
      <c r="L29" s="194"/>
      <c r="M29" s="194"/>
      <c r="N29" s="194">
        <f t="shared" si="10"/>
        <v>276.16000000000003</v>
      </c>
      <c r="O29" s="195">
        <f t="shared" si="8"/>
        <v>1.0358589647411851E-3</v>
      </c>
    </row>
    <row r="30" spans="1:15" ht="14.1" customHeight="1" x14ac:dyDescent="0.25">
      <c r="A30" s="57"/>
      <c r="B30" s="361"/>
      <c r="C30" s="274" t="s">
        <v>148</v>
      </c>
      <c r="D30" s="427"/>
      <c r="E30" s="427"/>
      <c r="F30" s="201"/>
      <c r="G30" s="199">
        <f>SUM(G19:G29)</f>
        <v>1591.5000000000002</v>
      </c>
      <c r="H30" s="194"/>
      <c r="I30" s="197">
        <f>SUM(I21:I29)</f>
        <v>0</v>
      </c>
      <c r="J30" s="194"/>
      <c r="K30" s="197">
        <f>SUM(K21:K29)</f>
        <v>0</v>
      </c>
      <c r="L30" s="194"/>
      <c r="M30" s="194"/>
      <c r="N30" s="199">
        <f>SUM(N19:N29)</f>
        <v>1591.5000000000002</v>
      </c>
      <c r="O30" s="198">
        <f t="shared" si="8"/>
        <v>5.9696174043510873E-3</v>
      </c>
    </row>
    <row r="31" spans="1:15" ht="14.1" customHeight="1" x14ac:dyDescent="0.25">
      <c r="A31" s="57"/>
      <c r="B31" s="273"/>
      <c r="C31" s="274" t="s">
        <v>21</v>
      </c>
      <c r="D31" s="415"/>
      <c r="E31" s="416"/>
      <c r="F31" s="202"/>
      <c r="G31" s="194"/>
      <c r="H31" s="194"/>
      <c r="I31" s="194"/>
      <c r="J31" s="194"/>
      <c r="K31" s="194"/>
      <c r="L31" s="194"/>
      <c r="M31" s="194"/>
      <c r="N31" s="194"/>
      <c r="O31" s="203"/>
    </row>
    <row r="32" spans="1:15" ht="14.1" customHeight="1" x14ac:dyDescent="0.25">
      <c r="A32" s="269">
        <v>3211</v>
      </c>
      <c r="B32" s="57">
        <v>3211111</v>
      </c>
      <c r="C32" s="270" t="s">
        <v>169</v>
      </c>
      <c r="D32" s="237" t="str">
        <f>'9.0'!D29</f>
        <v>Nos.</v>
      </c>
      <c r="E32" s="298">
        <f t="shared" ref="E32:E42" si="14">N32/F32</f>
        <v>7.666666666666667</v>
      </c>
      <c r="F32" s="201">
        <f>'9.0'!E29</f>
        <v>30</v>
      </c>
      <c r="G32" s="204">
        <f>'9.0'!G29</f>
        <v>24.15</v>
      </c>
      <c r="H32" s="204"/>
      <c r="I32" s="204">
        <f>'9.0'!I29</f>
        <v>205.85</v>
      </c>
      <c r="J32" s="205"/>
      <c r="K32" s="197">
        <v>0</v>
      </c>
      <c r="L32" s="194"/>
      <c r="M32" s="194"/>
      <c r="N32" s="204">
        <f>SUM(G32:K32)</f>
        <v>230</v>
      </c>
      <c r="O32" s="195">
        <f t="shared" ref="O32:O53" si="15">N32/N$100</f>
        <v>8.627156789197298E-4</v>
      </c>
    </row>
    <row r="33" spans="1:15" ht="14.1" customHeight="1" x14ac:dyDescent="0.25">
      <c r="A33" s="269">
        <v>3211</v>
      </c>
      <c r="B33" s="57">
        <v>3211113</v>
      </c>
      <c r="C33" s="270" t="s">
        <v>24</v>
      </c>
      <c r="D33" s="237" t="str">
        <f>'9.0'!D30</f>
        <v>Month</v>
      </c>
      <c r="E33" s="298">
        <f t="shared" si="14"/>
        <v>2.8571428571428572</v>
      </c>
      <c r="F33" s="201">
        <f>'9.0'!E30</f>
        <v>84</v>
      </c>
      <c r="G33" s="204">
        <f>'9.0'!G30</f>
        <v>25.2</v>
      </c>
      <c r="H33" s="204"/>
      <c r="I33" s="204">
        <f>'9.0'!I30</f>
        <v>214.8</v>
      </c>
      <c r="J33" s="205"/>
      <c r="K33" s="197">
        <v>0</v>
      </c>
      <c r="L33" s="194"/>
      <c r="M33" s="194"/>
      <c r="N33" s="204">
        <f>SUM(G33:K33)</f>
        <v>240</v>
      </c>
      <c r="O33" s="195">
        <f t="shared" si="15"/>
        <v>9.0022505626406583E-4</v>
      </c>
    </row>
    <row r="34" spans="1:15" ht="14.1" customHeight="1" x14ac:dyDescent="0.25">
      <c r="A34" s="269">
        <v>3211</v>
      </c>
      <c r="B34" s="57">
        <v>3211119</v>
      </c>
      <c r="C34" s="270" t="s">
        <v>158</v>
      </c>
      <c r="D34" s="237" t="str">
        <f>'9.0'!D31</f>
        <v>Month</v>
      </c>
      <c r="E34" s="298">
        <f t="shared" si="14"/>
        <v>0.11904761904761904</v>
      </c>
      <c r="F34" s="201">
        <f>'9.0'!E31</f>
        <v>84</v>
      </c>
      <c r="G34" s="204">
        <f>'9.0'!G31</f>
        <v>1</v>
      </c>
      <c r="H34" s="204"/>
      <c r="I34" s="204">
        <f>'9.0'!I31</f>
        <v>9</v>
      </c>
      <c r="J34" s="194"/>
      <c r="K34" s="197">
        <v>0</v>
      </c>
      <c r="L34" s="194"/>
      <c r="M34" s="194"/>
      <c r="N34" s="204">
        <f t="shared" ref="N34:N52" si="16">SUM(G34:K34)</f>
        <v>10</v>
      </c>
      <c r="O34" s="195">
        <f t="shared" si="15"/>
        <v>3.7509377344336078E-5</v>
      </c>
    </row>
    <row r="35" spans="1:15" ht="14.1" customHeight="1" x14ac:dyDescent="0.25">
      <c r="A35" s="269">
        <v>3211</v>
      </c>
      <c r="B35" s="57">
        <v>3211120</v>
      </c>
      <c r="C35" s="270" t="s">
        <v>22</v>
      </c>
      <c r="D35" s="237" t="str">
        <f>'9.0'!D32</f>
        <v>Month</v>
      </c>
      <c r="E35" s="298">
        <f t="shared" si="14"/>
        <v>0.77380952380952384</v>
      </c>
      <c r="F35" s="201">
        <f>'9.0'!E32</f>
        <v>84</v>
      </c>
      <c r="G35" s="204">
        <f>'9.0'!G32</f>
        <v>6.82</v>
      </c>
      <c r="H35" s="204"/>
      <c r="I35" s="204">
        <f>'9.0'!I32</f>
        <v>58.18</v>
      </c>
      <c r="J35" s="194"/>
      <c r="K35" s="197">
        <v>0</v>
      </c>
      <c r="L35" s="194"/>
      <c r="M35" s="194"/>
      <c r="N35" s="204">
        <f t="shared" si="16"/>
        <v>65</v>
      </c>
      <c r="O35" s="195">
        <f t="shared" si="15"/>
        <v>2.438109527381845E-4</v>
      </c>
    </row>
    <row r="36" spans="1:15" ht="14.1" customHeight="1" x14ac:dyDescent="0.25">
      <c r="A36" s="275">
        <v>3211</v>
      </c>
      <c r="B36" s="57">
        <v>3211125</v>
      </c>
      <c r="C36" s="270" t="s">
        <v>170</v>
      </c>
      <c r="D36" s="237" t="str">
        <f>'9.0'!D33</f>
        <v>Nos.</v>
      </c>
      <c r="E36" s="298">
        <f t="shared" si="14"/>
        <v>0.42035398230088494</v>
      </c>
      <c r="F36" s="201">
        <f>'9.0'!E33</f>
        <v>678</v>
      </c>
      <c r="G36" s="204">
        <f>'9.0'!G33</f>
        <v>29.92</v>
      </c>
      <c r="H36" s="204"/>
      <c r="I36" s="204">
        <f>'9.0'!I33</f>
        <v>255.08</v>
      </c>
      <c r="J36" s="194"/>
      <c r="K36" s="197">
        <v>0</v>
      </c>
      <c r="L36" s="194"/>
      <c r="M36" s="194"/>
      <c r="N36" s="204">
        <f t="shared" si="16"/>
        <v>285</v>
      </c>
      <c r="O36" s="195">
        <f t="shared" si="15"/>
        <v>1.0690172543135782E-3</v>
      </c>
    </row>
    <row r="37" spans="1:15" ht="14.1" customHeight="1" x14ac:dyDescent="0.25">
      <c r="A37" s="269">
        <v>3211</v>
      </c>
      <c r="B37" s="57">
        <v>3211126</v>
      </c>
      <c r="C37" s="270" t="s">
        <v>171</v>
      </c>
      <c r="D37" s="237" t="str">
        <f>'9.0'!D34</f>
        <v>Nos.</v>
      </c>
      <c r="E37" s="298">
        <f t="shared" si="14"/>
        <v>2.1739130434782608</v>
      </c>
      <c r="F37" s="201">
        <f>'9.0'!E34</f>
        <v>23</v>
      </c>
      <c r="G37" s="204">
        <f>'9.0'!G34</f>
        <v>5.25</v>
      </c>
      <c r="H37" s="204"/>
      <c r="I37" s="204">
        <f>'9.0'!I34</f>
        <v>44.75</v>
      </c>
      <c r="J37" s="205"/>
      <c r="K37" s="197">
        <v>0</v>
      </c>
      <c r="L37" s="194"/>
      <c r="M37" s="194"/>
      <c r="N37" s="204">
        <f t="shared" si="16"/>
        <v>50</v>
      </c>
      <c r="O37" s="195">
        <f t="shared" si="15"/>
        <v>1.8754688672168037E-4</v>
      </c>
    </row>
    <row r="38" spans="1:15" ht="14.1" customHeight="1" x14ac:dyDescent="0.25">
      <c r="A38" s="269">
        <v>3211</v>
      </c>
      <c r="B38" s="57">
        <v>3211128</v>
      </c>
      <c r="C38" s="270" t="s">
        <v>172</v>
      </c>
      <c r="D38" s="237" t="str">
        <f>'9.0'!D35</f>
        <v>L.S</v>
      </c>
      <c r="E38" s="298">
        <v>0</v>
      </c>
      <c r="F38" s="223">
        <v>0</v>
      </c>
      <c r="G38" s="204">
        <f>'9.0'!G35</f>
        <v>8.9</v>
      </c>
      <c r="H38" s="204"/>
      <c r="I38" s="204">
        <f>'9.0'!I35</f>
        <v>76.099999999999994</v>
      </c>
      <c r="J38" s="205"/>
      <c r="K38" s="197">
        <v>0</v>
      </c>
      <c r="L38" s="194"/>
      <c r="M38" s="194"/>
      <c r="N38" s="204">
        <f t="shared" si="16"/>
        <v>85</v>
      </c>
      <c r="O38" s="195">
        <f t="shared" si="15"/>
        <v>3.1882970742685664E-4</v>
      </c>
    </row>
    <row r="39" spans="1:15" ht="14.1" customHeight="1" x14ac:dyDescent="0.25">
      <c r="A39" s="269">
        <v>3211</v>
      </c>
      <c r="B39" s="57">
        <v>3211131</v>
      </c>
      <c r="C39" s="270" t="s">
        <v>173</v>
      </c>
      <c r="D39" s="237" t="str">
        <f>'9.0'!D36</f>
        <v>PM</v>
      </c>
      <c r="E39" s="298">
        <f t="shared" si="14"/>
        <v>0.35714285714285715</v>
      </c>
      <c r="F39" s="201">
        <f>'9.0'!E36</f>
        <v>8820</v>
      </c>
      <c r="G39" s="204">
        <f>'9.0'!G36</f>
        <v>330.75</v>
      </c>
      <c r="H39" s="204"/>
      <c r="I39" s="73">
        <f>'9.0'!I36</f>
        <v>2819.25</v>
      </c>
      <c r="J39" s="205"/>
      <c r="K39" s="197">
        <v>0</v>
      </c>
      <c r="L39" s="205"/>
      <c r="M39" s="205"/>
      <c r="N39" s="204">
        <f t="shared" si="16"/>
        <v>3150</v>
      </c>
      <c r="O39" s="195">
        <f t="shared" si="15"/>
        <v>1.1815453863465863E-2</v>
      </c>
    </row>
    <row r="40" spans="1:15" ht="14.1" customHeight="1" x14ac:dyDescent="0.25">
      <c r="A40" s="269">
        <v>3221</v>
      </c>
      <c r="B40" s="57">
        <v>3221104</v>
      </c>
      <c r="C40" s="270" t="s">
        <v>23</v>
      </c>
      <c r="D40" s="237" t="str">
        <f>'9.0'!D37</f>
        <v>L.S</v>
      </c>
      <c r="E40" s="298">
        <v>0</v>
      </c>
      <c r="F40" s="201">
        <f>'9.0'!E37</f>
        <v>0</v>
      </c>
      <c r="G40" s="204">
        <f>'9.0'!G37</f>
        <v>34.1</v>
      </c>
      <c r="H40" s="204"/>
      <c r="I40" s="204">
        <f>'9.0'!I37</f>
        <v>290.8</v>
      </c>
      <c r="J40" s="205"/>
      <c r="K40" s="197">
        <v>0</v>
      </c>
      <c r="L40" s="205"/>
      <c r="M40" s="205"/>
      <c r="N40" s="204">
        <f t="shared" si="16"/>
        <v>324.90000000000003</v>
      </c>
      <c r="O40" s="195">
        <f t="shared" si="15"/>
        <v>1.2186796699174792E-3</v>
      </c>
    </row>
    <row r="41" spans="1:15" ht="14.1" customHeight="1" x14ac:dyDescent="0.25">
      <c r="A41" s="269">
        <v>3231</v>
      </c>
      <c r="B41" s="57">
        <v>3231201</v>
      </c>
      <c r="C41" s="350" t="s">
        <v>174</v>
      </c>
      <c r="D41" s="237" t="str">
        <f>'9.0'!D38</f>
        <v>Nos.</v>
      </c>
      <c r="E41" s="298">
        <f t="shared" ref="E41" si="17">N41/F41</f>
        <v>7.5</v>
      </c>
      <c r="F41" s="201">
        <f>'9.0'!E38</f>
        <v>50</v>
      </c>
      <c r="G41" s="204">
        <f>'9.0'!G38</f>
        <v>39.35</v>
      </c>
      <c r="H41" s="204"/>
      <c r="I41" s="204">
        <f>'9.0'!I38</f>
        <v>335.65</v>
      </c>
      <c r="J41" s="205"/>
      <c r="K41" s="197">
        <v>0</v>
      </c>
      <c r="L41" s="205"/>
      <c r="M41" s="205"/>
      <c r="N41" s="204">
        <f t="shared" ref="N41" si="18">SUM(G41:K41)</f>
        <v>375</v>
      </c>
      <c r="O41" s="195">
        <f t="shared" si="15"/>
        <v>1.4066016504126028E-3</v>
      </c>
    </row>
    <row r="42" spans="1:15" ht="14.1" customHeight="1" x14ac:dyDescent="0.25">
      <c r="A42" s="269">
        <v>3231</v>
      </c>
      <c r="B42" s="57">
        <v>3231101</v>
      </c>
      <c r="C42" s="350" t="s">
        <v>177</v>
      </c>
      <c r="D42" s="237" t="str">
        <f>'9.0'!D39</f>
        <v>Nos.</v>
      </c>
      <c r="E42" s="298">
        <f t="shared" si="14"/>
        <v>116.66666666666667</v>
      </c>
      <c r="F42" s="201">
        <f>'9.0'!E39</f>
        <v>3</v>
      </c>
      <c r="G42" s="204">
        <f>'9.0'!G39</f>
        <v>36.72</v>
      </c>
      <c r="H42" s="204"/>
      <c r="I42" s="204">
        <f>'9.0'!I39</f>
        <v>313.27999999999997</v>
      </c>
      <c r="J42" s="205"/>
      <c r="K42" s="197">
        <v>0</v>
      </c>
      <c r="L42" s="205"/>
      <c r="M42" s="205"/>
      <c r="N42" s="204">
        <f t="shared" si="16"/>
        <v>350</v>
      </c>
      <c r="O42" s="195">
        <f t="shared" si="15"/>
        <v>1.3128282070517627E-3</v>
      </c>
    </row>
    <row r="43" spans="1:15" ht="14.1" customHeight="1" x14ac:dyDescent="0.25">
      <c r="A43" s="269">
        <v>3241</v>
      </c>
      <c r="B43" s="57">
        <v>3241101</v>
      </c>
      <c r="C43" s="350" t="s">
        <v>175</v>
      </c>
      <c r="D43" s="237" t="str">
        <f>'9.0'!D40</f>
        <v>L.S</v>
      </c>
      <c r="E43" s="298">
        <v>0</v>
      </c>
      <c r="F43" s="201">
        <f>'9.0'!E40</f>
        <v>0</v>
      </c>
      <c r="G43" s="204">
        <f>'9.0'!G40</f>
        <v>38.340000000000003</v>
      </c>
      <c r="H43" s="204"/>
      <c r="I43" s="204">
        <f>'9.0'!I40</f>
        <v>326.41000000000003</v>
      </c>
      <c r="J43" s="205"/>
      <c r="K43" s="197">
        <v>0</v>
      </c>
      <c r="L43" s="205"/>
      <c r="M43" s="205"/>
      <c r="N43" s="204">
        <f t="shared" ref="N43" si="19">SUM(G43:K43)</f>
        <v>364.75</v>
      </c>
      <c r="O43" s="195">
        <f t="shared" si="15"/>
        <v>1.3681545386346583E-3</v>
      </c>
    </row>
    <row r="44" spans="1:15" ht="14.1" customHeight="1" x14ac:dyDescent="0.25">
      <c r="A44" s="269">
        <v>3241</v>
      </c>
      <c r="B44" s="57">
        <v>3241102</v>
      </c>
      <c r="C44" s="350" t="s">
        <v>176</v>
      </c>
      <c r="D44" s="237" t="str">
        <f>'9.0'!D41</f>
        <v>L.S</v>
      </c>
      <c r="E44" s="298">
        <v>0</v>
      </c>
      <c r="F44" s="201">
        <f>'9.0'!E41</f>
        <v>0</v>
      </c>
      <c r="G44" s="204">
        <f>'9.0'!G41</f>
        <v>5.25</v>
      </c>
      <c r="H44" s="204"/>
      <c r="I44" s="204">
        <f>'9.0'!I41</f>
        <v>44.75</v>
      </c>
      <c r="J44" s="205"/>
      <c r="K44" s="197">
        <v>0</v>
      </c>
      <c r="L44" s="205"/>
      <c r="M44" s="205"/>
      <c r="N44" s="204">
        <f t="shared" si="16"/>
        <v>50</v>
      </c>
      <c r="O44" s="195">
        <f t="shared" si="15"/>
        <v>1.8754688672168037E-4</v>
      </c>
    </row>
    <row r="45" spans="1:15" ht="14.1" customHeight="1" x14ac:dyDescent="0.25">
      <c r="A45" s="269">
        <v>3243</v>
      </c>
      <c r="B45" s="57">
        <v>3243101</v>
      </c>
      <c r="C45" s="270" t="s">
        <v>178</v>
      </c>
      <c r="D45" s="237" t="str">
        <f>'9.0'!D42</f>
        <v>L.S</v>
      </c>
      <c r="E45" s="298">
        <v>0</v>
      </c>
      <c r="F45" s="223">
        <v>0</v>
      </c>
      <c r="G45" s="204">
        <f>'9.0'!G42</f>
        <v>89.25</v>
      </c>
      <c r="H45" s="204"/>
      <c r="I45" s="204">
        <f>'9.0'!I42</f>
        <v>760.75</v>
      </c>
      <c r="J45" s="205"/>
      <c r="K45" s="197">
        <v>0</v>
      </c>
      <c r="L45" s="205"/>
      <c r="M45" s="205"/>
      <c r="N45" s="204">
        <f t="shared" si="16"/>
        <v>850</v>
      </c>
      <c r="O45" s="195">
        <f t="shared" si="15"/>
        <v>3.1882970742685666E-3</v>
      </c>
    </row>
    <row r="46" spans="1:15" ht="14.1" customHeight="1" x14ac:dyDescent="0.25">
      <c r="A46" s="269">
        <v>3243</v>
      </c>
      <c r="B46" s="57">
        <v>3243102</v>
      </c>
      <c r="C46" s="270" t="s">
        <v>25</v>
      </c>
      <c r="D46" s="237" t="str">
        <f>'9.0'!D43</f>
        <v>L.S</v>
      </c>
      <c r="E46" s="298">
        <v>0</v>
      </c>
      <c r="F46" s="223">
        <v>0</v>
      </c>
      <c r="G46" s="204">
        <f>'9.0'!G43</f>
        <v>56.7</v>
      </c>
      <c r="H46" s="204"/>
      <c r="I46" s="204">
        <f>'9.0'!I43</f>
        <v>483.3</v>
      </c>
      <c r="J46" s="205"/>
      <c r="K46" s="197">
        <v>0</v>
      </c>
      <c r="L46" s="205"/>
      <c r="M46" s="205"/>
      <c r="N46" s="204">
        <f t="shared" si="16"/>
        <v>540</v>
      </c>
      <c r="O46" s="195">
        <f t="shared" si="15"/>
        <v>2.0255063765941481E-3</v>
      </c>
    </row>
    <row r="47" spans="1:15" ht="14.1" customHeight="1" x14ac:dyDescent="0.25">
      <c r="A47" s="269">
        <v>3255</v>
      </c>
      <c r="B47" s="57">
        <v>3255101</v>
      </c>
      <c r="C47" s="270" t="s">
        <v>179</v>
      </c>
      <c r="D47" s="237" t="str">
        <f>'9.0'!D44</f>
        <v>L.S</v>
      </c>
      <c r="E47" s="298">
        <v>0</v>
      </c>
      <c r="F47" s="223">
        <v>0</v>
      </c>
      <c r="G47" s="204">
        <f>'9.0'!G44</f>
        <v>26.25</v>
      </c>
      <c r="H47" s="204"/>
      <c r="I47" s="204">
        <f>'9.0'!I44</f>
        <v>223.75</v>
      </c>
      <c r="J47" s="205"/>
      <c r="K47" s="197">
        <v>0</v>
      </c>
      <c r="L47" s="205"/>
      <c r="M47" s="205"/>
      <c r="N47" s="204">
        <f>SUM(G47:K47)</f>
        <v>250</v>
      </c>
      <c r="O47" s="195">
        <f t="shared" si="15"/>
        <v>9.3773443360840186E-4</v>
      </c>
    </row>
    <row r="48" spans="1:15" ht="14.1" customHeight="1" x14ac:dyDescent="0.25">
      <c r="A48" s="269">
        <v>3255</v>
      </c>
      <c r="B48" s="57">
        <v>3255104</v>
      </c>
      <c r="C48" s="270" t="s">
        <v>180</v>
      </c>
      <c r="D48" s="237" t="str">
        <f>'9.0'!D45</f>
        <v>L.S</v>
      </c>
      <c r="E48" s="298">
        <v>0</v>
      </c>
      <c r="F48" s="223">
        <v>0</v>
      </c>
      <c r="G48" s="204">
        <f>'9.0'!G45</f>
        <v>2.2000000000000002</v>
      </c>
      <c r="H48" s="204"/>
      <c r="I48" s="204">
        <f>'9.0'!I45</f>
        <v>18.8</v>
      </c>
      <c r="J48" s="205"/>
      <c r="K48" s="197">
        <v>0</v>
      </c>
      <c r="L48" s="205"/>
      <c r="M48" s="205"/>
      <c r="N48" s="204">
        <f t="shared" si="16"/>
        <v>21</v>
      </c>
      <c r="O48" s="195">
        <f t="shared" si="15"/>
        <v>7.8769692423105755E-5</v>
      </c>
    </row>
    <row r="49" spans="1:15" ht="14.1" customHeight="1" x14ac:dyDescent="0.25">
      <c r="A49" s="275">
        <v>3255</v>
      </c>
      <c r="B49" s="57">
        <v>3255105</v>
      </c>
      <c r="C49" s="270" t="s">
        <v>159</v>
      </c>
      <c r="D49" s="237" t="str">
        <f>'9.0'!D46</f>
        <v>L.S</v>
      </c>
      <c r="E49" s="298">
        <v>0</v>
      </c>
      <c r="F49" s="223">
        <v>0</v>
      </c>
      <c r="G49" s="204">
        <f>'9.0'!G46</f>
        <v>21.85</v>
      </c>
      <c r="H49" s="204"/>
      <c r="I49" s="204">
        <f>'9.0'!I46</f>
        <v>186.15</v>
      </c>
      <c r="J49" s="205"/>
      <c r="K49" s="197">
        <v>0</v>
      </c>
      <c r="L49" s="194"/>
      <c r="M49" s="194"/>
      <c r="N49" s="204">
        <f>SUM(G49:K49)</f>
        <v>208</v>
      </c>
      <c r="O49" s="195">
        <f t="shared" si="15"/>
        <v>7.8019504876219038E-4</v>
      </c>
    </row>
    <row r="50" spans="1:15" ht="14.1" customHeight="1" x14ac:dyDescent="0.25">
      <c r="A50" s="269">
        <v>3257</v>
      </c>
      <c r="B50" s="57">
        <v>3257101</v>
      </c>
      <c r="C50" s="270" t="s">
        <v>26</v>
      </c>
      <c r="D50" s="237" t="str">
        <f>'9.0'!D47</f>
        <v>PM</v>
      </c>
      <c r="E50" s="298">
        <f t="shared" ref="E50:E52" si="20">N50/F50</f>
        <v>3.156029929577465</v>
      </c>
      <c r="F50" s="191">
        <f>'9.0'!E47</f>
        <v>4544</v>
      </c>
      <c r="G50" s="204">
        <f>'9.0'!G47</f>
        <v>3952</v>
      </c>
      <c r="H50" s="206"/>
      <c r="I50" s="204">
        <f>'9.0'!I47</f>
        <v>9739.65</v>
      </c>
      <c r="J50" s="204"/>
      <c r="K50" s="73">
        <f>'9.0'!K47</f>
        <v>649.35</v>
      </c>
      <c r="L50" s="204"/>
      <c r="M50" s="204"/>
      <c r="N50" s="204">
        <f>SUM(G50:K50)</f>
        <v>14341</v>
      </c>
      <c r="O50" s="195">
        <f t="shared" si="15"/>
        <v>5.3792198049512366E-2</v>
      </c>
    </row>
    <row r="51" spans="1:15" ht="14.1" customHeight="1" x14ac:dyDescent="0.25">
      <c r="A51" s="269">
        <v>3257</v>
      </c>
      <c r="B51" s="57">
        <v>3257104</v>
      </c>
      <c r="C51" s="270" t="s">
        <v>162</v>
      </c>
      <c r="D51" s="237" t="str">
        <f>'9.0'!D48</f>
        <v>Nos.</v>
      </c>
      <c r="E51" s="298">
        <f t="shared" si="20"/>
        <v>7.7809090909090921</v>
      </c>
      <c r="F51" s="191">
        <f>'9.0'!E48</f>
        <v>110</v>
      </c>
      <c r="G51" s="204">
        <f>'9.0'!G48</f>
        <v>89.7</v>
      </c>
      <c r="H51" s="194"/>
      <c r="I51" s="204">
        <f>'9.0'!I48</f>
        <v>766.2</v>
      </c>
      <c r="J51" s="194"/>
      <c r="K51" s="197">
        <v>0</v>
      </c>
      <c r="L51" s="194"/>
      <c r="M51" s="194"/>
      <c r="N51" s="204">
        <f>SUM(G51:K51)</f>
        <v>855.90000000000009</v>
      </c>
      <c r="O51" s="195">
        <f t="shared" si="15"/>
        <v>3.2104276069017251E-3</v>
      </c>
    </row>
    <row r="52" spans="1:15" ht="14.1" customHeight="1" x14ac:dyDescent="0.25">
      <c r="A52" s="269">
        <v>3257</v>
      </c>
      <c r="B52" s="57">
        <v>3257206</v>
      </c>
      <c r="C52" s="270" t="s">
        <v>160</v>
      </c>
      <c r="D52" s="237" t="str">
        <f>'9.0'!D49</f>
        <v>Nos.</v>
      </c>
      <c r="E52" s="298">
        <f t="shared" si="20"/>
        <v>0.33333333333333331</v>
      </c>
      <c r="F52" s="191">
        <f>'9.0'!E49</f>
        <v>510</v>
      </c>
      <c r="G52" s="204">
        <f>'9.0'!G49</f>
        <v>17.72</v>
      </c>
      <c r="H52" s="204"/>
      <c r="I52" s="204">
        <f>'9.0'!I49</f>
        <v>152.28</v>
      </c>
      <c r="J52" s="205"/>
      <c r="K52" s="197">
        <v>0</v>
      </c>
      <c r="L52" s="205"/>
      <c r="M52" s="205"/>
      <c r="N52" s="204">
        <f t="shared" si="16"/>
        <v>170</v>
      </c>
      <c r="O52" s="195">
        <f t="shared" si="15"/>
        <v>6.3765941485371329E-4</v>
      </c>
    </row>
    <row r="53" spans="1:15" ht="14.1" customHeight="1" x14ac:dyDescent="0.25">
      <c r="A53" s="57"/>
      <c r="B53" s="57"/>
      <c r="C53" s="268" t="s">
        <v>148</v>
      </c>
      <c r="D53" s="415"/>
      <c r="E53" s="416"/>
      <c r="F53" s="202"/>
      <c r="G53" s="199">
        <f>SUM(G32:G52)</f>
        <v>4841.42</v>
      </c>
      <c r="H53" s="199"/>
      <c r="I53" s="199">
        <f>SUM(I32:I52)</f>
        <v>17324.78</v>
      </c>
      <c r="J53" s="199"/>
      <c r="K53" s="199">
        <f>SUM(K32:K52)</f>
        <v>649.35</v>
      </c>
      <c r="L53" s="199"/>
      <c r="M53" s="199"/>
      <c r="N53" s="199">
        <f>SUM(N32:N52)</f>
        <v>22815.550000000003</v>
      </c>
      <c r="O53" s="198">
        <f t="shared" si="15"/>
        <v>8.5579707426856708E-2</v>
      </c>
    </row>
    <row r="54" spans="1:15" ht="14.1" customHeight="1" x14ac:dyDescent="0.25">
      <c r="A54" s="57"/>
      <c r="B54" s="277"/>
      <c r="C54" s="272" t="s">
        <v>28</v>
      </c>
      <c r="D54" s="423"/>
      <c r="E54" s="424"/>
      <c r="F54" s="207"/>
      <c r="G54" s="208"/>
      <c r="H54" s="208"/>
      <c r="I54" s="208"/>
      <c r="J54" s="208"/>
      <c r="K54" s="208"/>
      <c r="L54" s="208"/>
      <c r="M54" s="208"/>
      <c r="N54" s="208"/>
      <c r="O54" s="209"/>
    </row>
    <row r="55" spans="1:15" ht="14.1" customHeight="1" x14ac:dyDescent="0.25">
      <c r="A55" s="269">
        <v>3258</v>
      </c>
      <c r="B55" s="57">
        <v>3258101</v>
      </c>
      <c r="C55" s="270" t="s">
        <v>33</v>
      </c>
      <c r="D55" s="237" t="str">
        <f>'9.0'!D52</f>
        <v>L.S</v>
      </c>
      <c r="E55" s="298">
        <v>0</v>
      </c>
      <c r="F55" s="223">
        <v>0</v>
      </c>
      <c r="G55" s="204">
        <f>'9.0'!G52</f>
        <v>143.6</v>
      </c>
      <c r="H55" s="204"/>
      <c r="I55" s="204">
        <f>'9.0'!I52</f>
        <v>918.4</v>
      </c>
      <c r="J55" s="205"/>
      <c r="K55" s="197">
        <v>0</v>
      </c>
      <c r="L55" s="205"/>
      <c r="M55" s="205"/>
      <c r="N55" s="204">
        <f>SUM(G55:K55)</f>
        <v>1062</v>
      </c>
      <c r="O55" s="195">
        <f t="shared" ref="O55:O60" si="21">N55/N$100</f>
        <v>3.9834958739684914E-3</v>
      </c>
    </row>
    <row r="56" spans="1:15" ht="14.1" customHeight="1" x14ac:dyDescent="0.25">
      <c r="A56" s="269">
        <v>3258</v>
      </c>
      <c r="B56" s="57">
        <v>3258102</v>
      </c>
      <c r="C56" s="270" t="s">
        <v>29</v>
      </c>
      <c r="D56" s="237" t="str">
        <f>'9.0'!D53</f>
        <v>L.S</v>
      </c>
      <c r="E56" s="298">
        <v>0</v>
      </c>
      <c r="F56" s="223">
        <v>0</v>
      </c>
      <c r="G56" s="204">
        <f>'9.0'!G53</f>
        <v>18.66</v>
      </c>
      <c r="H56" s="204"/>
      <c r="I56" s="204">
        <f>'9.0'!I53</f>
        <v>119.34</v>
      </c>
      <c r="J56" s="205"/>
      <c r="K56" s="197">
        <v>0</v>
      </c>
      <c r="L56" s="205"/>
      <c r="M56" s="205"/>
      <c r="N56" s="204">
        <f>SUM(G56:K56)</f>
        <v>138</v>
      </c>
      <c r="O56" s="195">
        <f t="shared" si="21"/>
        <v>5.1762940735183784E-4</v>
      </c>
    </row>
    <row r="57" spans="1:15" ht="14.1" customHeight="1" x14ac:dyDescent="0.25">
      <c r="A57" s="269">
        <v>3258</v>
      </c>
      <c r="B57" s="57">
        <v>3258103</v>
      </c>
      <c r="C57" s="270" t="s">
        <v>185</v>
      </c>
      <c r="D57" s="237" t="str">
        <f>'9.0'!D54</f>
        <v>L.S</v>
      </c>
      <c r="E57" s="298">
        <v>0</v>
      </c>
      <c r="F57" s="223">
        <v>0</v>
      </c>
      <c r="G57" s="204">
        <f>'9.0'!G54</f>
        <v>14.87</v>
      </c>
      <c r="H57" s="204"/>
      <c r="I57" s="204">
        <f>'9.0'!I54</f>
        <v>95.13</v>
      </c>
      <c r="J57" s="205"/>
      <c r="K57" s="197">
        <v>0</v>
      </c>
      <c r="L57" s="205"/>
      <c r="M57" s="205"/>
      <c r="N57" s="204">
        <f>SUM(G57:K57)</f>
        <v>110</v>
      </c>
      <c r="O57" s="195">
        <f t="shared" si="21"/>
        <v>4.1260315078769683E-4</v>
      </c>
    </row>
    <row r="58" spans="1:15" ht="14.1" customHeight="1" x14ac:dyDescent="0.25">
      <c r="A58" s="269">
        <v>3258</v>
      </c>
      <c r="B58" s="57">
        <v>3258105</v>
      </c>
      <c r="C58" s="270" t="s">
        <v>186</v>
      </c>
      <c r="D58" s="237" t="str">
        <f>'9.0'!D55</f>
        <v>L.S</v>
      </c>
      <c r="E58" s="298">
        <v>0</v>
      </c>
      <c r="F58" s="223">
        <v>0</v>
      </c>
      <c r="G58" s="204">
        <f>'9.0'!G55</f>
        <v>14.87</v>
      </c>
      <c r="H58" s="204"/>
      <c r="I58" s="204">
        <f>'9.0'!I55</f>
        <v>95.13</v>
      </c>
      <c r="J58" s="205"/>
      <c r="K58" s="197">
        <v>0</v>
      </c>
      <c r="L58" s="205"/>
      <c r="M58" s="205"/>
      <c r="N58" s="204">
        <f>SUM(G58:K58)</f>
        <v>110</v>
      </c>
      <c r="O58" s="195">
        <f t="shared" si="21"/>
        <v>4.1260315078769683E-4</v>
      </c>
    </row>
    <row r="59" spans="1:15" ht="14.1" customHeight="1" x14ac:dyDescent="0.25">
      <c r="A59" s="57"/>
      <c r="B59" s="57"/>
      <c r="C59" s="268" t="s">
        <v>148</v>
      </c>
      <c r="D59" s="425"/>
      <c r="E59" s="426"/>
      <c r="F59" s="210"/>
      <c r="G59" s="199">
        <f>SUM(G55:G58)</f>
        <v>192</v>
      </c>
      <c r="H59" s="199"/>
      <c r="I59" s="199">
        <f>SUM(I55:I58)</f>
        <v>1228</v>
      </c>
      <c r="J59" s="199"/>
      <c r="K59" s="197">
        <f>SUM(K55:K58)</f>
        <v>0</v>
      </c>
      <c r="L59" s="199"/>
      <c r="M59" s="199"/>
      <c r="N59" s="199">
        <f>SUM(N55:N58)</f>
        <v>1420</v>
      </c>
      <c r="O59" s="198">
        <f t="shared" si="21"/>
        <v>5.3263315828957231E-3</v>
      </c>
    </row>
    <row r="60" spans="1:15" ht="14.1" customHeight="1" x14ac:dyDescent="0.25">
      <c r="A60" s="57"/>
      <c r="B60" s="57"/>
      <c r="C60" s="268" t="s">
        <v>30</v>
      </c>
      <c r="D60" s="425"/>
      <c r="E60" s="426"/>
      <c r="F60" s="210"/>
      <c r="G60" s="199">
        <f>G59+G53+G30+G17+G14</f>
        <v>8065.41</v>
      </c>
      <c r="H60" s="199"/>
      <c r="I60" s="199">
        <f>I59+I53+I30+I17+I14</f>
        <v>18552.78</v>
      </c>
      <c r="J60" s="199"/>
      <c r="K60" s="199">
        <f>K59+K53+K30+K17+K14</f>
        <v>649.35</v>
      </c>
      <c r="L60" s="199"/>
      <c r="M60" s="199"/>
      <c r="N60" s="199">
        <f>N59+N53+N30+N17+N14</f>
        <v>27267.54</v>
      </c>
      <c r="O60" s="198">
        <f t="shared" si="21"/>
        <v>0.10227884471117778</v>
      </c>
    </row>
    <row r="61" spans="1:15" ht="14.1" customHeight="1" x14ac:dyDescent="0.25">
      <c r="A61" s="120"/>
      <c r="B61" s="279"/>
      <c r="C61" s="280" t="s">
        <v>31</v>
      </c>
      <c r="D61" s="421"/>
      <c r="E61" s="422"/>
      <c r="F61" s="211"/>
      <c r="G61" s="193"/>
      <c r="H61" s="193"/>
      <c r="I61" s="193"/>
      <c r="J61" s="193"/>
      <c r="K61" s="193"/>
      <c r="L61" s="193"/>
      <c r="M61" s="193"/>
      <c r="N61" s="193"/>
      <c r="O61" s="200"/>
    </row>
    <row r="62" spans="1:15" ht="14.1" customHeight="1" x14ac:dyDescent="0.25">
      <c r="A62" s="120"/>
      <c r="B62" s="279"/>
      <c r="C62" s="265" t="s">
        <v>32</v>
      </c>
      <c r="D62" s="413"/>
      <c r="E62" s="414"/>
      <c r="F62" s="212"/>
      <c r="G62" s="193"/>
      <c r="H62" s="193"/>
      <c r="I62" s="193"/>
      <c r="J62" s="193"/>
      <c r="K62" s="193"/>
      <c r="L62" s="193"/>
      <c r="M62" s="193"/>
      <c r="N62" s="193"/>
      <c r="O62" s="200"/>
    </row>
    <row r="63" spans="1:15" ht="14.1" customHeight="1" x14ac:dyDescent="0.25">
      <c r="A63" s="269">
        <v>4112</v>
      </c>
      <c r="B63" s="57">
        <v>4112101</v>
      </c>
      <c r="C63" s="270" t="s">
        <v>189</v>
      </c>
      <c r="D63" s="237" t="str">
        <f>'9.0'!D60</f>
        <v>Nos</v>
      </c>
      <c r="E63" s="298">
        <f t="shared" ref="E63:E68" si="22">N63/F63</f>
        <v>100</v>
      </c>
      <c r="F63" s="191">
        <f>'9.0'!E60</f>
        <v>7</v>
      </c>
      <c r="G63" s="194">
        <f>'9.0'!G60</f>
        <v>73.5</v>
      </c>
      <c r="H63" s="194"/>
      <c r="I63" s="194">
        <f>'9.0'!I60</f>
        <v>626.5</v>
      </c>
      <c r="J63" s="194"/>
      <c r="K63" s="197">
        <v>0</v>
      </c>
      <c r="L63" s="194"/>
      <c r="M63" s="194"/>
      <c r="N63" s="194">
        <f>SUM(G63:K63)</f>
        <v>700</v>
      </c>
      <c r="O63" s="195">
        <f>N63/N$100</f>
        <v>2.6256564141035254E-3</v>
      </c>
    </row>
    <row r="64" spans="1:15" ht="14.1" customHeight="1" x14ac:dyDescent="0.25">
      <c r="A64" s="269">
        <v>4112</v>
      </c>
      <c r="B64" s="57">
        <v>4112101</v>
      </c>
      <c r="C64" s="270" t="s">
        <v>190</v>
      </c>
      <c r="D64" s="237" t="str">
        <f>'9.0'!D61</f>
        <v>Nos</v>
      </c>
      <c r="E64" s="298">
        <f t="shared" si="22"/>
        <v>76.661034482758623</v>
      </c>
      <c r="F64" s="191">
        <f>'9.0'!E61</f>
        <v>29</v>
      </c>
      <c r="G64" s="194">
        <f>'9.0'!G61</f>
        <v>233.28</v>
      </c>
      <c r="H64" s="194"/>
      <c r="I64" s="194">
        <f>'9.0'!I61</f>
        <v>1989.8899999999999</v>
      </c>
      <c r="J64" s="194"/>
      <c r="K64" s="197"/>
      <c r="L64" s="194"/>
      <c r="M64" s="194"/>
      <c r="N64" s="194">
        <f t="shared" ref="N64:N66" si="23">SUM(G64:K64)</f>
        <v>2223.17</v>
      </c>
      <c r="O64" s="195">
        <f t="shared" ref="O64:O66" si="24">N64/N$100</f>
        <v>8.3389722430607643E-3</v>
      </c>
    </row>
    <row r="65" spans="1:15" ht="14.1" customHeight="1" x14ac:dyDescent="0.25">
      <c r="A65" s="269">
        <v>4112</v>
      </c>
      <c r="B65" s="57">
        <v>4112101</v>
      </c>
      <c r="C65" s="270" t="s">
        <v>191</v>
      </c>
      <c r="D65" s="237" t="str">
        <f>'9.0'!D62</f>
        <v>Nos</v>
      </c>
      <c r="E65" s="298">
        <f t="shared" si="22"/>
        <v>76.515000000000001</v>
      </c>
      <c r="F65" s="191">
        <f>'9.0'!E62</f>
        <v>2</v>
      </c>
      <c r="G65" s="194">
        <f>'9.0'!G62</f>
        <v>16.07</v>
      </c>
      <c r="H65" s="194"/>
      <c r="I65" s="194">
        <f>'9.0'!I62</f>
        <v>136.96</v>
      </c>
      <c r="J65" s="194"/>
      <c r="K65" s="197"/>
      <c r="L65" s="194"/>
      <c r="M65" s="194"/>
      <c r="N65" s="194">
        <f t="shared" si="23"/>
        <v>153.03</v>
      </c>
      <c r="O65" s="195">
        <f t="shared" si="24"/>
        <v>5.7400600150037497E-4</v>
      </c>
    </row>
    <row r="66" spans="1:15" ht="14.1" customHeight="1" x14ac:dyDescent="0.25">
      <c r="A66" s="269">
        <v>4112</v>
      </c>
      <c r="B66" s="57">
        <v>4112101</v>
      </c>
      <c r="C66" s="270" t="s">
        <v>192</v>
      </c>
      <c r="D66" s="237" t="str">
        <f>'9.0'!D63</f>
        <v>Nos</v>
      </c>
      <c r="E66" s="298">
        <f t="shared" si="22"/>
        <v>2.5520833333333335</v>
      </c>
      <c r="F66" s="191">
        <f>'9.0'!E63</f>
        <v>24</v>
      </c>
      <c r="G66" s="194">
        <f>'9.0'!G63</f>
        <v>6.48</v>
      </c>
      <c r="H66" s="194"/>
      <c r="I66" s="194">
        <f>'9.0'!I63</f>
        <v>54.77</v>
      </c>
      <c r="J66" s="194"/>
      <c r="K66" s="197"/>
      <c r="L66" s="194"/>
      <c r="M66" s="194"/>
      <c r="N66" s="194">
        <f t="shared" si="23"/>
        <v>61.25</v>
      </c>
      <c r="O66" s="195">
        <f t="shared" si="24"/>
        <v>2.2974493623405847E-4</v>
      </c>
    </row>
    <row r="67" spans="1:15" ht="14.1" customHeight="1" x14ac:dyDescent="0.25">
      <c r="A67" s="269">
        <v>4112</v>
      </c>
      <c r="B67" s="57">
        <v>4112202</v>
      </c>
      <c r="C67" s="270" t="s">
        <v>181</v>
      </c>
      <c r="D67" s="237" t="str">
        <f>'9.0'!D64</f>
        <v>Nos</v>
      </c>
      <c r="E67" s="298">
        <f t="shared" si="22"/>
        <v>1.9940490797546013</v>
      </c>
      <c r="F67" s="191">
        <f>'9.0'!E64</f>
        <v>163</v>
      </c>
      <c r="G67" s="194">
        <f>'9.0'!G64</f>
        <v>34.119999999999997</v>
      </c>
      <c r="H67" s="194"/>
      <c r="I67" s="194">
        <f>'9.0'!I64</f>
        <v>290.91000000000003</v>
      </c>
      <c r="J67" s="194"/>
      <c r="K67" s="197">
        <v>0</v>
      </c>
      <c r="L67" s="194"/>
      <c r="M67" s="194"/>
      <c r="N67" s="194">
        <f>SUM(G67:K67)</f>
        <v>325.03000000000003</v>
      </c>
      <c r="O67" s="195">
        <f t="shared" ref="O67:O72" si="25">N67/N$100</f>
        <v>1.2191672918229555E-3</v>
      </c>
    </row>
    <row r="68" spans="1:15" ht="14.1" customHeight="1" x14ac:dyDescent="0.25">
      <c r="A68" s="269">
        <v>4112</v>
      </c>
      <c r="B68" s="57">
        <v>4112304</v>
      </c>
      <c r="C68" s="270" t="s">
        <v>183</v>
      </c>
      <c r="D68" s="237" t="str">
        <f>'9.0'!D65</f>
        <v>Nos/Set</v>
      </c>
      <c r="E68" s="298">
        <f t="shared" si="22"/>
        <v>8.5386666666666677</v>
      </c>
      <c r="F68" s="191">
        <f>'9.0'!E65</f>
        <v>660</v>
      </c>
      <c r="G68" s="194">
        <f>'9.0'!G65</f>
        <v>591.73</v>
      </c>
      <c r="H68" s="194"/>
      <c r="I68" s="194">
        <f>'9.0'!I65</f>
        <v>5043.79</v>
      </c>
      <c r="J68" s="194"/>
      <c r="K68" s="197">
        <v>0</v>
      </c>
      <c r="L68" s="194"/>
      <c r="M68" s="194"/>
      <c r="N68" s="194">
        <f>SUM(G68:K68)</f>
        <v>5635.52</v>
      </c>
      <c r="O68" s="195">
        <f t="shared" si="25"/>
        <v>2.1138484621155286E-2</v>
      </c>
    </row>
    <row r="69" spans="1:15" ht="14.1" customHeight="1" x14ac:dyDescent="0.25">
      <c r="A69" s="269">
        <v>4112</v>
      </c>
      <c r="B69" s="57">
        <v>4112314</v>
      </c>
      <c r="C69" s="270" t="s">
        <v>29</v>
      </c>
      <c r="D69" s="237" t="str">
        <f>'9.0'!D66</f>
        <v>L.S</v>
      </c>
      <c r="E69" s="298">
        <v>0</v>
      </c>
      <c r="F69" s="298">
        <v>0</v>
      </c>
      <c r="G69" s="194">
        <f>'9.0'!G66</f>
        <v>15.95</v>
      </c>
      <c r="H69" s="194"/>
      <c r="I69" s="194">
        <f>'9.0'!I66</f>
        <v>136.05000000000001</v>
      </c>
      <c r="J69" s="194"/>
      <c r="K69" s="197">
        <v>0</v>
      </c>
      <c r="L69" s="194"/>
      <c r="M69" s="194"/>
      <c r="N69" s="194">
        <f>SUM(G69:K69)</f>
        <v>152</v>
      </c>
      <c r="O69" s="195">
        <f t="shared" si="25"/>
        <v>5.7014253563390837E-4</v>
      </c>
    </row>
    <row r="70" spans="1:15" ht="14.1" customHeight="1" x14ac:dyDescent="0.25">
      <c r="A70" s="283"/>
      <c r="B70" s="120"/>
      <c r="C70" s="263" t="s">
        <v>148</v>
      </c>
      <c r="D70" s="415"/>
      <c r="E70" s="416"/>
      <c r="F70" s="202"/>
      <c r="G70" s="199">
        <f t="shared" ref="G70:K70" si="26">SUM(G63:G69)</f>
        <v>971.13000000000011</v>
      </c>
      <c r="H70" s="199"/>
      <c r="I70" s="199">
        <f t="shared" si="26"/>
        <v>8278.869999999999</v>
      </c>
      <c r="J70" s="199"/>
      <c r="K70" s="197">
        <f t="shared" si="26"/>
        <v>0</v>
      </c>
      <c r="L70" s="194"/>
      <c r="M70" s="194"/>
      <c r="N70" s="199">
        <f>SUM(N63:N69)</f>
        <v>9250</v>
      </c>
      <c r="O70" s="198">
        <f t="shared" si="25"/>
        <v>3.4696174043510872E-2</v>
      </c>
    </row>
    <row r="71" spans="1:15" ht="68.25" customHeight="1" x14ac:dyDescent="0.25">
      <c r="A71" s="57">
        <v>4141</v>
      </c>
      <c r="B71" s="57">
        <v>4141101</v>
      </c>
      <c r="C71" s="284" t="s">
        <v>34</v>
      </c>
      <c r="D71" s="237" t="str">
        <f>'9.0'!D68</f>
        <v>Acre</v>
      </c>
      <c r="E71" s="298">
        <f>N71/F71</f>
        <v>158.40096182747217</v>
      </c>
      <c r="F71" s="191">
        <f>'9.0'!E68</f>
        <v>66.540000000000006</v>
      </c>
      <c r="G71" s="194">
        <f>'9.0'!G68</f>
        <v>10540</v>
      </c>
      <c r="H71" s="194"/>
      <c r="I71" s="197">
        <v>0</v>
      </c>
      <c r="J71" s="194"/>
      <c r="K71" s="197">
        <v>0</v>
      </c>
      <c r="L71" s="194"/>
      <c r="M71" s="194"/>
      <c r="N71" s="194">
        <f>SUM(G71:K71)</f>
        <v>10540</v>
      </c>
      <c r="O71" s="195">
        <f t="shared" si="25"/>
        <v>3.9534883720930225E-2</v>
      </c>
    </row>
    <row r="72" spans="1:15" ht="14.1" customHeight="1" x14ac:dyDescent="0.25">
      <c r="A72" s="120"/>
      <c r="B72" s="120"/>
      <c r="C72" s="263" t="s">
        <v>148</v>
      </c>
      <c r="D72" s="258"/>
      <c r="E72" s="258"/>
      <c r="F72" s="11"/>
      <c r="G72" s="213">
        <f>G71</f>
        <v>10540</v>
      </c>
      <c r="H72" s="193"/>
      <c r="I72" s="197">
        <v>0</v>
      </c>
      <c r="J72" s="193"/>
      <c r="K72" s="197">
        <v>0</v>
      </c>
      <c r="L72" s="193"/>
      <c r="M72" s="193"/>
      <c r="N72" s="213">
        <f>N71</f>
        <v>10540</v>
      </c>
      <c r="O72" s="198">
        <f t="shared" si="25"/>
        <v>3.9534883720930225E-2</v>
      </c>
    </row>
    <row r="73" spans="1:15" ht="14.1" customHeight="1" x14ac:dyDescent="0.25">
      <c r="A73" s="120"/>
      <c r="B73" s="262"/>
      <c r="C73" s="265" t="s">
        <v>35</v>
      </c>
      <c r="D73" s="258"/>
      <c r="E73" s="258"/>
      <c r="F73" s="11"/>
      <c r="G73" s="193"/>
      <c r="H73" s="193"/>
      <c r="I73" s="193"/>
      <c r="J73" s="193"/>
      <c r="K73" s="193"/>
      <c r="L73" s="193"/>
      <c r="M73" s="193"/>
      <c r="N73" s="193"/>
      <c r="O73" s="200"/>
    </row>
    <row r="74" spans="1:15" ht="14.1" customHeight="1" x14ac:dyDescent="0.25">
      <c r="A74" s="57"/>
      <c r="B74" s="57"/>
      <c r="C74" s="260" t="s">
        <v>132</v>
      </c>
      <c r="D74" s="411" t="s">
        <v>40</v>
      </c>
      <c r="E74" s="412"/>
      <c r="F74" s="214"/>
      <c r="G74" s="193"/>
      <c r="H74" s="193"/>
      <c r="I74" s="22"/>
      <c r="J74" s="22"/>
      <c r="K74" s="193"/>
      <c r="L74" s="193"/>
      <c r="M74" s="193"/>
      <c r="N74" s="215">
        <f t="shared" ref="N74" si="27">SUM(G74:K74)</f>
        <v>0</v>
      </c>
      <c r="O74" s="216"/>
    </row>
    <row r="75" spans="1:15" ht="14.1" customHeight="1" x14ac:dyDescent="0.25">
      <c r="A75" s="57">
        <v>4111</v>
      </c>
      <c r="B75" s="57">
        <v>4111304</v>
      </c>
      <c r="C75" s="260" t="s">
        <v>188</v>
      </c>
      <c r="D75" s="237" t="str">
        <f>'9.0'!D72</f>
        <v>Km</v>
      </c>
      <c r="E75" s="298">
        <f t="shared" ref="E75:E77" si="28">N75/F75</f>
        <v>238.96315858264603</v>
      </c>
      <c r="F75" s="217">
        <f>'9.0'!E72</f>
        <v>298.387</v>
      </c>
      <c r="G75" s="204">
        <f>'9.0'!G72</f>
        <v>8912.94</v>
      </c>
      <c r="H75" s="194"/>
      <c r="I75" s="21">
        <f>'9.0'!I72</f>
        <v>62390.559999999998</v>
      </c>
      <c r="J75" s="47"/>
      <c r="K75" s="197">
        <v>0</v>
      </c>
      <c r="L75" s="194"/>
      <c r="M75" s="194"/>
      <c r="N75" s="204">
        <f>SUM(G75:K75)</f>
        <v>71303.5</v>
      </c>
      <c r="O75" s="195">
        <f>N75/N$100</f>
        <v>0.26745498874718676</v>
      </c>
    </row>
    <row r="76" spans="1:15" ht="14.1" customHeight="1" x14ac:dyDescent="0.25">
      <c r="A76" s="57">
        <v>4111</v>
      </c>
      <c r="B76" s="57">
        <v>4111303</v>
      </c>
      <c r="C76" s="260" t="s">
        <v>36</v>
      </c>
      <c r="D76" s="237" t="str">
        <f>'9.0'!D73</f>
        <v>m</v>
      </c>
      <c r="E76" s="298">
        <f t="shared" si="28"/>
        <v>13.95761956521739</v>
      </c>
      <c r="F76" s="217">
        <f>'9.0'!E73</f>
        <v>920</v>
      </c>
      <c r="G76" s="204">
        <f>'9.0'!G73</f>
        <v>1605.13</v>
      </c>
      <c r="H76" s="194"/>
      <c r="I76" s="21">
        <f>'9.0'!I73</f>
        <v>11235.88</v>
      </c>
      <c r="J76" s="47"/>
      <c r="K76" s="197">
        <v>0</v>
      </c>
      <c r="L76" s="194"/>
      <c r="M76" s="194"/>
      <c r="N76" s="204">
        <f t="shared" ref="N76:N77" si="29">SUM(G76:K76)</f>
        <v>12841.009999999998</v>
      </c>
      <c r="O76" s="195">
        <f>N76/N$100</f>
        <v>4.8165828957239296E-2</v>
      </c>
    </row>
    <row r="77" spans="1:15" ht="14.1" customHeight="1" x14ac:dyDescent="0.25">
      <c r="A77" s="57">
        <v>4111</v>
      </c>
      <c r="B77" s="57">
        <v>4111307</v>
      </c>
      <c r="C77" s="260" t="s">
        <v>38</v>
      </c>
      <c r="D77" s="237" t="str">
        <f>'9.0'!D74</f>
        <v>Km</v>
      </c>
      <c r="E77" s="298">
        <f t="shared" si="28"/>
        <v>334.31581187486699</v>
      </c>
      <c r="F77" s="217">
        <f>'9.0'!E74</f>
        <v>140.97</v>
      </c>
      <c r="G77" s="204">
        <f>'9.0'!G74</f>
        <v>5891.06</v>
      </c>
      <c r="H77" s="194"/>
      <c r="I77" s="21">
        <f>'9.0'!I74</f>
        <v>41237.440000000002</v>
      </c>
      <c r="J77" s="47"/>
      <c r="K77" s="197">
        <v>0</v>
      </c>
      <c r="L77" s="194"/>
      <c r="M77" s="194"/>
      <c r="N77" s="204">
        <f t="shared" si="29"/>
        <v>47128.5</v>
      </c>
      <c r="O77" s="195">
        <f>N77/N$100</f>
        <v>0.17677606901725426</v>
      </c>
    </row>
    <row r="78" spans="1:15" ht="14.1" customHeight="1" x14ac:dyDescent="0.25">
      <c r="A78" s="57"/>
      <c r="B78" s="57"/>
      <c r="C78" s="260" t="s">
        <v>125</v>
      </c>
      <c r="D78" s="411" t="s">
        <v>40</v>
      </c>
      <c r="E78" s="412"/>
      <c r="F78" s="214"/>
      <c r="G78" s="204"/>
      <c r="H78" s="193"/>
      <c r="I78" s="21"/>
      <c r="J78" s="22"/>
      <c r="K78" s="197"/>
      <c r="L78" s="193"/>
      <c r="M78" s="193"/>
      <c r="N78" s="215"/>
      <c r="O78" s="195"/>
    </row>
    <row r="79" spans="1:15" ht="14.1" customHeight="1" x14ac:dyDescent="0.25">
      <c r="A79" s="57">
        <v>4111</v>
      </c>
      <c r="B79" s="57">
        <v>4111317</v>
      </c>
      <c r="C79" s="260" t="s">
        <v>133</v>
      </c>
      <c r="D79" s="237" t="str">
        <f>'9.0'!D76</f>
        <v>Nos.</v>
      </c>
      <c r="E79" s="298">
        <f t="shared" ref="E79:E83" si="30">N79/F79</f>
        <v>464.9434782608696</v>
      </c>
      <c r="F79" s="217">
        <f>'9.0'!E76</f>
        <v>23</v>
      </c>
      <c r="G79" s="204">
        <f>'9.0'!G76</f>
        <v>1336.71</v>
      </c>
      <c r="H79" s="194"/>
      <c r="I79" s="21">
        <f>'9.0'!I76</f>
        <v>9356.99</v>
      </c>
      <c r="J79" s="47"/>
      <c r="K79" s="197">
        <v>0</v>
      </c>
      <c r="L79" s="194"/>
      <c r="M79" s="194"/>
      <c r="N79" s="204">
        <f>SUM(G79:K79)</f>
        <v>10693.7</v>
      </c>
      <c r="O79" s="195">
        <f>N79/N$100</f>
        <v>4.0111402850712671E-2</v>
      </c>
    </row>
    <row r="80" spans="1:15" ht="14.1" customHeight="1" x14ac:dyDescent="0.25">
      <c r="A80" s="57">
        <v>4111</v>
      </c>
      <c r="B80" s="57">
        <v>4111317</v>
      </c>
      <c r="C80" s="260" t="s">
        <v>134</v>
      </c>
      <c r="D80" s="237" t="str">
        <f>'9.0'!D77</f>
        <v>Nos.</v>
      </c>
      <c r="E80" s="298">
        <f t="shared" si="30"/>
        <v>2125</v>
      </c>
      <c r="F80" s="217">
        <f>'9.0'!E77</f>
        <v>4</v>
      </c>
      <c r="G80" s="204">
        <f>'9.0'!G77</f>
        <v>1062.5</v>
      </c>
      <c r="H80" s="194"/>
      <c r="I80" s="21">
        <f>'9.0'!I77</f>
        <v>7437.5</v>
      </c>
      <c r="J80" s="47"/>
      <c r="K80" s="197">
        <v>0</v>
      </c>
      <c r="L80" s="194"/>
      <c r="M80" s="194"/>
      <c r="N80" s="204">
        <f>SUM(G80:K80)</f>
        <v>8500</v>
      </c>
      <c r="O80" s="195">
        <f>N80/N$100</f>
        <v>3.1882970742685666E-2</v>
      </c>
    </row>
    <row r="81" spans="1:15" ht="14.1" customHeight="1" x14ac:dyDescent="0.25">
      <c r="A81" s="57">
        <v>4111</v>
      </c>
      <c r="B81" s="57">
        <v>4111317</v>
      </c>
      <c r="C81" s="260" t="s">
        <v>135</v>
      </c>
      <c r="D81" s="237" t="str">
        <f>'9.0'!D78</f>
        <v>Nos.</v>
      </c>
      <c r="E81" s="298">
        <f t="shared" si="30"/>
        <v>750</v>
      </c>
      <c r="F81" s="217">
        <f>'9.0'!E78</f>
        <v>2</v>
      </c>
      <c r="G81" s="204">
        <f>'9.0'!G78</f>
        <v>187.5</v>
      </c>
      <c r="H81" s="194"/>
      <c r="I81" s="21">
        <f>'9.0'!I78</f>
        <v>1312.5</v>
      </c>
      <c r="J81" s="47"/>
      <c r="K81" s="197">
        <v>0</v>
      </c>
      <c r="L81" s="194"/>
      <c r="M81" s="194"/>
      <c r="N81" s="204">
        <f t="shared" ref="N81" si="31">SUM(G81:K81)</f>
        <v>1500</v>
      </c>
      <c r="O81" s="195">
        <f>N81/N$100</f>
        <v>5.6264066016504114E-3</v>
      </c>
    </row>
    <row r="82" spans="1:15" ht="14.1" customHeight="1" x14ac:dyDescent="0.25">
      <c r="A82" s="57">
        <v>4111</v>
      </c>
      <c r="B82" s="57">
        <v>4111317</v>
      </c>
      <c r="C82" s="260" t="s">
        <v>136</v>
      </c>
      <c r="D82" s="237" t="str">
        <f>'9.0'!D79</f>
        <v>Nos.</v>
      </c>
      <c r="E82" s="298">
        <f t="shared" si="30"/>
        <v>760</v>
      </c>
      <c r="F82" s="217">
        <f>'9.0'!E79</f>
        <v>3</v>
      </c>
      <c r="G82" s="204">
        <f>'9.0'!G79</f>
        <v>285</v>
      </c>
      <c r="H82" s="194"/>
      <c r="I82" s="21">
        <f>'9.0'!I79</f>
        <v>1995</v>
      </c>
      <c r="J82" s="47"/>
      <c r="K82" s="197">
        <v>0</v>
      </c>
      <c r="L82" s="194"/>
      <c r="M82" s="194"/>
      <c r="N82" s="204">
        <f t="shared" ref="N82" si="32">SUM(G82:K82)</f>
        <v>2280</v>
      </c>
      <c r="O82" s="195">
        <f>N82/N$100</f>
        <v>8.5521380345086259E-3</v>
      </c>
    </row>
    <row r="83" spans="1:15" ht="14.1" customHeight="1" x14ac:dyDescent="0.25">
      <c r="A83" s="57">
        <v>4111</v>
      </c>
      <c r="B83" s="57">
        <v>4111317</v>
      </c>
      <c r="C83" s="270" t="s">
        <v>137</v>
      </c>
      <c r="D83" s="237" t="str">
        <f>'9.0'!D80</f>
        <v>Nos.</v>
      </c>
      <c r="E83" s="298">
        <f t="shared" si="30"/>
        <v>79.545454545454547</v>
      </c>
      <c r="F83" s="217">
        <f>'9.0'!E80</f>
        <v>22</v>
      </c>
      <c r="G83" s="204">
        <f>'9.0'!G80</f>
        <v>218.75</v>
      </c>
      <c r="H83" s="204"/>
      <c r="I83" s="21">
        <f>'9.0'!I80</f>
        <v>1531.25</v>
      </c>
      <c r="J83" s="21"/>
      <c r="K83" s="197">
        <v>0</v>
      </c>
      <c r="L83" s="194"/>
      <c r="M83" s="194"/>
      <c r="N83" s="204">
        <f>SUM(G83:K83)</f>
        <v>1750</v>
      </c>
      <c r="O83" s="195">
        <f>N83/N$100</f>
        <v>6.5641410352588131E-3</v>
      </c>
    </row>
    <row r="84" spans="1:15" ht="14.1" customHeight="1" x14ac:dyDescent="0.25">
      <c r="A84" s="57"/>
      <c r="B84" s="57"/>
      <c r="C84" s="260" t="s">
        <v>131</v>
      </c>
      <c r="D84" s="411" t="s">
        <v>40</v>
      </c>
      <c r="E84" s="412"/>
      <c r="F84" s="214"/>
      <c r="G84" s="204"/>
      <c r="H84" s="193"/>
      <c r="I84" s="21"/>
      <c r="J84" s="22"/>
      <c r="K84" s="193"/>
      <c r="L84" s="193"/>
      <c r="M84" s="193"/>
      <c r="N84" s="215"/>
      <c r="O84" s="195"/>
    </row>
    <row r="85" spans="1:15" ht="14.1" customHeight="1" x14ac:dyDescent="0.25">
      <c r="A85" s="57"/>
      <c r="B85" s="57"/>
      <c r="C85" s="260" t="s">
        <v>125</v>
      </c>
      <c r="D85" s="411" t="s">
        <v>40</v>
      </c>
      <c r="E85" s="412"/>
      <c r="F85" s="214"/>
      <c r="G85" s="204"/>
      <c r="H85" s="193"/>
      <c r="I85" s="21"/>
      <c r="J85" s="22"/>
      <c r="K85" s="193"/>
      <c r="L85" s="193"/>
      <c r="M85" s="193"/>
      <c r="N85" s="215"/>
      <c r="O85" s="195"/>
    </row>
    <row r="86" spans="1:15" ht="14.1" customHeight="1" x14ac:dyDescent="0.25">
      <c r="A86" s="57">
        <v>4111</v>
      </c>
      <c r="B86" s="57">
        <v>4111317</v>
      </c>
      <c r="C86" s="260" t="s">
        <v>138</v>
      </c>
      <c r="D86" s="237" t="str">
        <f>'9.0'!D83</f>
        <v>Nos.</v>
      </c>
      <c r="E86" s="298">
        <f t="shared" ref="E86:E88" si="33">N86/F86</f>
        <v>564.85714285714289</v>
      </c>
      <c r="F86" s="217">
        <f>'9.0'!E83</f>
        <v>21</v>
      </c>
      <c r="G86" s="204">
        <f>'9.0'!G83</f>
        <v>1482.75</v>
      </c>
      <c r="H86" s="194"/>
      <c r="I86" s="21">
        <f>'9.0'!I83</f>
        <v>10379.25</v>
      </c>
      <c r="J86" s="47"/>
      <c r="K86" s="197">
        <v>0</v>
      </c>
      <c r="L86" s="194"/>
      <c r="M86" s="194"/>
      <c r="N86" s="204">
        <f t="shared" ref="N86:N87" si="34">SUM(G86:K86)</f>
        <v>11862</v>
      </c>
      <c r="O86" s="195">
        <f>N86/N$100</f>
        <v>4.4493623405851453E-2</v>
      </c>
    </row>
    <row r="87" spans="1:15" ht="14.1" customHeight="1" x14ac:dyDescent="0.25">
      <c r="A87" s="57">
        <v>4111</v>
      </c>
      <c r="B87" s="57">
        <v>4111317</v>
      </c>
      <c r="C87" s="260" t="s">
        <v>139</v>
      </c>
      <c r="D87" s="237" t="str">
        <f>'9.0'!D84</f>
        <v>Nos.</v>
      </c>
      <c r="E87" s="298">
        <f t="shared" si="33"/>
        <v>2125</v>
      </c>
      <c r="F87" s="217">
        <f>'9.0'!E84</f>
        <v>4</v>
      </c>
      <c r="G87" s="204">
        <f>'9.0'!G84</f>
        <v>1062.5</v>
      </c>
      <c r="H87" s="194"/>
      <c r="I87" s="21">
        <f>'9.0'!I84</f>
        <v>7437.5</v>
      </c>
      <c r="J87" s="47"/>
      <c r="K87" s="197">
        <v>0</v>
      </c>
      <c r="L87" s="194"/>
      <c r="M87" s="194"/>
      <c r="N87" s="204">
        <f t="shared" si="34"/>
        <v>8500</v>
      </c>
      <c r="O87" s="195">
        <f>N87/N$100</f>
        <v>3.1882970742685666E-2</v>
      </c>
    </row>
    <row r="88" spans="1:15" ht="23.25" customHeight="1" x14ac:dyDescent="0.25">
      <c r="A88" s="57">
        <v>4111</v>
      </c>
      <c r="B88" s="57">
        <v>4111317</v>
      </c>
      <c r="C88" s="299" t="s">
        <v>142</v>
      </c>
      <c r="D88" s="237" t="str">
        <f>'9.0'!D85</f>
        <v>Nos.</v>
      </c>
      <c r="E88" s="298">
        <f t="shared" si="33"/>
        <v>458.2404545454545</v>
      </c>
      <c r="F88" s="217">
        <f>'9.0'!E85</f>
        <v>22</v>
      </c>
      <c r="G88" s="204">
        <f>'9.0'!G85</f>
        <v>1260.1600000000001</v>
      </c>
      <c r="H88" s="204"/>
      <c r="I88" s="21">
        <f>'9.0'!I85</f>
        <v>8821.1299999999992</v>
      </c>
      <c r="J88" s="21"/>
      <c r="K88" s="197">
        <v>0</v>
      </c>
      <c r="L88" s="194"/>
      <c r="M88" s="194"/>
      <c r="N88" s="204">
        <f>SUM(G88:K88)</f>
        <v>10081.289999999999</v>
      </c>
      <c r="O88" s="195">
        <f>N88/N$100</f>
        <v>3.781429107276818E-2</v>
      </c>
    </row>
    <row r="89" spans="1:15" ht="14.1" customHeight="1" x14ac:dyDescent="0.25">
      <c r="A89" s="57"/>
      <c r="B89" s="57"/>
      <c r="C89" s="263" t="s">
        <v>148</v>
      </c>
      <c r="D89" s="415"/>
      <c r="E89" s="416"/>
      <c r="F89" s="202"/>
      <c r="G89" s="199">
        <f>SUM(G75:G88)</f>
        <v>23305</v>
      </c>
      <c r="H89" s="218"/>
      <c r="I89" s="199">
        <f>SUM(I75:I88)</f>
        <v>163135</v>
      </c>
      <c r="J89" s="199"/>
      <c r="K89" s="197">
        <v>0</v>
      </c>
      <c r="L89" s="218"/>
      <c r="M89" s="218"/>
      <c r="N89" s="199">
        <f>SUM(N75:N88)</f>
        <v>186440.00000000003</v>
      </c>
      <c r="O89" s="198">
        <f>N89/N$100</f>
        <v>0.69932483120780187</v>
      </c>
    </row>
    <row r="90" spans="1:15" ht="14.1" customHeight="1" x14ac:dyDescent="0.25">
      <c r="A90" s="57"/>
      <c r="B90" s="57"/>
      <c r="C90" s="263" t="s">
        <v>145</v>
      </c>
      <c r="D90" s="413"/>
      <c r="E90" s="414"/>
      <c r="F90" s="212"/>
      <c r="G90" s="219"/>
      <c r="H90" s="219"/>
      <c r="I90" s="24"/>
      <c r="J90" s="24"/>
      <c r="K90" s="197"/>
      <c r="L90" s="219"/>
      <c r="M90" s="219"/>
      <c r="N90" s="219"/>
      <c r="O90" s="216"/>
    </row>
    <row r="91" spans="1:15" ht="14.1" customHeight="1" x14ac:dyDescent="0.25">
      <c r="A91" s="57">
        <v>4911</v>
      </c>
      <c r="B91" s="57">
        <v>4911111</v>
      </c>
      <c r="C91" s="296" t="s">
        <v>146</v>
      </c>
      <c r="D91" s="417"/>
      <c r="E91" s="417"/>
      <c r="F91" s="11"/>
      <c r="G91" s="204">
        <f>'9.0'!G88</f>
        <v>284</v>
      </c>
      <c r="H91" s="204"/>
      <c r="I91" s="197">
        <v>0</v>
      </c>
      <c r="J91" s="204"/>
      <c r="K91" s="197">
        <v>0</v>
      </c>
      <c r="L91" s="204"/>
      <c r="M91" s="204"/>
      <c r="N91" s="204">
        <f>SUM(G91:K91)</f>
        <v>284</v>
      </c>
      <c r="O91" s="195">
        <f>N91/N$100</f>
        <v>1.0652663165791445E-3</v>
      </c>
    </row>
    <row r="92" spans="1:15" ht="14.1" customHeight="1" x14ac:dyDescent="0.25">
      <c r="A92" s="283"/>
      <c r="B92" s="120"/>
      <c r="C92" s="263" t="s">
        <v>148</v>
      </c>
      <c r="D92" s="413"/>
      <c r="E92" s="414"/>
      <c r="F92" s="212"/>
      <c r="G92" s="220">
        <f t="shared" ref="G92" si="35">G91</f>
        <v>284</v>
      </c>
      <c r="H92" s="219"/>
      <c r="I92" s="197">
        <f t="shared" ref="I92" si="36">I91</f>
        <v>0</v>
      </c>
      <c r="J92" s="219"/>
      <c r="K92" s="197">
        <f t="shared" ref="K92" si="37">K91</f>
        <v>0</v>
      </c>
      <c r="L92" s="219"/>
      <c r="M92" s="219"/>
      <c r="N92" s="220">
        <f t="shared" ref="N92" si="38">N91</f>
        <v>284</v>
      </c>
      <c r="O92" s="198">
        <f>N92/N$100</f>
        <v>1.0652663165791445E-3</v>
      </c>
    </row>
    <row r="93" spans="1:15" ht="14.1" customHeight="1" x14ac:dyDescent="0.25">
      <c r="A93" s="57"/>
      <c r="B93" s="57"/>
      <c r="C93" s="263" t="s">
        <v>39</v>
      </c>
      <c r="D93" s="413"/>
      <c r="E93" s="414"/>
      <c r="F93" s="212"/>
      <c r="G93" s="219"/>
      <c r="H93" s="219"/>
      <c r="I93" s="197"/>
      <c r="J93" s="24"/>
      <c r="K93" s="197"/>
      <c r="L93" s="219"/>
      <c r="M93" s="219"/>
      <c r="N93" s="219"/>
      <c r="O93" s="216"/>
    </row>
    <row r="94" spans="1:15" ht="14.1" customHeight="1" x14ac:dyDescent="0.25">
      <c r="A94" s="57">
        <v>7215</v>
      </c>
      <c r="B94" s="57">
        <v>7215205</v>
      </c>
      <c r="C94" s="296" t="s">
        <v>41</v>
      </c>
      <c r="D94" s="417"/>
      <c r="E94" s="417"/>
      <c r="F94" s="11"/>
      <c r="G94" s="204">
        <f>'9.0'!G91</f>
        <v>6563</v>
      </c>
      <c r="H94" s="204"/>
      <c r="I94" s="197">
        <v>0</v>
      </c>
      <c r="J94" s="204"/>
      <c r="K94" s="197">
        <v>0</v>
      </c>
      <c r="L94" s="204"/>
      <c r="M94" s="204"/>
      <c r="N94" s="204">
        <f>SUM(G94:K94)</f>
        <v>6563</v>
      </c>
      <c r="O94" s="195">
        <f t="shared" ref="O94:O100" si="39">N94/N$100</f>
        <v>2.4617404351087765E-2</v>
      </c>
    </row>
    <row r="95" spans="1:15" ht="14.1" customHeight="1" x14ac:dyDescent="0.25">
      <c r="A95" s="283"/>
      <c r="B95" s="120"/>
      <c r="C95" s="263" t="s">
        <v>148</v>
      </c>
      <c r="D95" s="413"/>
      <c r="E95" s="414"/>
      <c r="F95" s="212"/>
      <c r="G95" s="220">
        <f t="shared" ref="G95:N95" si="40">G94</f>
        <v>6563</v>
      </c>
      <c r="H95" s="219"/>
      <c r="I95" s="197">
        <f t="shared" si="40"/>
        <v>0</v>
      </c>
      <c r="J95" s="219"/>
      <c r="K95" s="197">
        <f t="shared" si="40"/>
        <v>0</v>
      </c>
      <c r="L95" s="219"/>
      <c r="M95" s="219"/>
      <c r="N95" s="220">
        <f t="shared" si="40"/>
        <v>6563</v>
      </c>
      <c r="O95" s="198">
        <f t="shared" si="39"/>
        <v>2.4617404351087765E-2</v>
      </c>
    </row>
    <row r="96" spans="1:15" ht="14.1" customHeight="1" x14ac:dyDescent="0.25">
      <c r="A96" s="60"/>
      <c r="B96" s="60"/>
      <c r="C96" s="15" t="s">
        <v>42</v>
      </c>
      <c r="D96" s="419"/>
      <c r="E96" s="420"/>
      <c r="F96" s="212"/>
      <c r="G96" s="199">
        <f>G95+G92+G89+G72+G70</f>
        <v>41663.129999999997</v>
      </c>
      <c r="H96" s="199"/>
      <c r="I96" s="199">
        <f>I95+I92+I89+I72+I70</f>
        <v>171413.87</v>
      </c>
      <c r="J96" s="199"/>
      <c r="K96" s="199">
        <f>K95+K92+K89+K72+K70</f>
        <v>0</v>
      </c>
      <c r="L96" s="199"/>
      <c r="M96" s="199"/>
      <c r="N96" s="199">
        <f>N95+N92+N89+N72+N70</f>
        <v>213077.00000000003</v>
      </c>
      <c r="O96" s="198">
        <f t="shared" si="39"/>
        <v>0.79923855963990986</v>
      </c>
    </row>
    <row r="97" spans="1:15" ht="14.1" customHeight="1" x14ac:dyDescent="0.25">
      <c r="A97" s="60"/>
      <c r="B97" s="60"/>
      <c r="C97" s="15" t="s">
        <v>43</v>
      </c>
      <c r="D97" s="419"/>
      <c r="E97" s="420"/>
      <c r="F97" s="212"/>
      <c r="G97" s="199">
        <f>G96+G60</f>
        <v>49728.539999999994</v>
      </c>
      <c r="H97" s="199"/>
      <c r="I97" s="199">
        <f>I96+I60</f>
        <v>189966.65</v>
      </c>
      <c r="J97" s="199"/>
      <c r="K97" s="199">
        <f>K96+K60</f>
        <v>649.35</v>
      </c>
      <c r="L97" s="199"/>
      <c r="M97" s="199"/>
      <c r="N97" s="199">
        <f>N96+N60</f>
        <v>240344.54000000004</v>
      </c>
      <c r="O97" s="198">
        <f t="shared" si="39"/>
        <v>0.90151740435108774</v>
      </c>
    </row>
    <row r="98" spans="1:15" ht="14.1" customHeight="1" x14ac:dyDescent="0.25">
      <c r="A98" s="60" t="s">
        <v>40</v>
      </c>
      <c r="B98" s="9"/>
      <c r="C98" s="17" t="s">
        <v>44</v>
      </c>
      <c r="D98" s="419"/>
      <c r="E98" s="420"/>
      <c r="F98" s="212"/>
      <c r="G98" s="204">
        <f>'9.0'!G95</f>
        <v>1871.46</v>
      </c>
      <c r="H98" s="219"/>
      <c r="I98" s="21">
        <f>'9.0'!I95</f>
        <v>3142</v>
      </c>
      <c r="J98" s="24"/>
      <c r="K98" s="197">
        <v>0</v>
      </c>
      <c r="L98" s="221"/>
      <c r="M98" s="221"/>
      <c r="N98" s="222">
        <f>SUM(G98:K98)</f>
        <v>5013.46</v>
      </c>
      <c r="O98" s="195">
        <f t="shared" si="39"/>
        <v>1.8805176294073515E-2</v>
      </c>
    </row>
    <row r="99" spans="1:15" ht="14.1" customHeight="1" x14ac:dyDescent="0.25">
      <c r="A99" s="60" t="s">
        <v>40</v>
      </c>
      <c r="B99" s="9"/>
      <c r="C99" s="17" t="s">
        <v>45</v>
      </c>
      <c r="D99" s="419"/>
      <c r="E99" s="420"/>
      <c r="F99" s="212"/>
      <c r="G99" s="197">
        <f>'9.0'!G96</f>
        <v>0</v>
      </c>
      <c r="H99" s="219"/>
      <c r="I99" s="21">
        <f>'9.0'!I96</f>
        <v>21242</v>
      </c>
      <c r="J99" s="21"/>
      <c r="K99" s="197">
        <v>0</v>
      </c>
      <c r="L99" s="221"/>
      <c r="M99" s="221"/>
      <c r="N99" s="222">
        <f>SUM(G99:K99)</f>
        <v>21242</v>
      </c>
      <c r="O99" s="222">
        <f t="shared" si="39"/>
        <v>7.9677419354838686E-2</v>
      </c>
    </row>
    <row r="100" spans="1:15" ht="14.1" customHeight="1" x14ac:dyDescent="0.25">
      <c r="A100" s="60"/>
      <c r="B100" s="9"/>
      <c r="C100" s="17" t="s">
        <v>46</v>
      </c>
      <c r="D100" s="419"/>
      <c r="E100" s="420"/>
      <c r="F100" s="212"/>
      <c r="G100" s="199">
        <f>G99+G98+G97</f>
        <v>51599.999999999993</v>
      </c>
      <c r="H100" s="199"/>
      <c r="I100" s="199">
        <f>I99+I98+I97</f>
        <v>214350.65</v>
      </c>
      <c r="J100" s="199"/>
      <c r="K100" s="199">
        <f>K99+K98+K97</f>
        <v>649.35</v>
      </c>
      <c r="L100" s="199"/>
      <c r="M100" s="199"/>
      <c r="N100" s="199">
        <f>N99+N98+N97</f>
        <v>266600.00000000006</v>
      </c>
      <c r="O100" s="198">
        <f t="shared" si="39"/>
        <v>1</v>
      </c>
    </row>
    <row r="101" spans="1:15" ht="14.1" customHeight="1" x14ac:dyDescent="0.25">
      <c r="A101" s="52"/>
      <c r="B101" s="46"/>
      <c r="C101" s="53"/>
      <c r="D101" s="52"/>
      <c r="E101" s="52"/>
      <c r="F101" s="52"/>
      <c r="G101" s="54"/>
      <c r="H101" s="54"/>
      <c r="I101" s="54"/>
      <c r="J101" s="54"/>
      <c r="K101" s="54"/>
      <c r="L101" s="54"/>
      <c r="M101" s="54"/>
      <c r="N101" s="54"/>
      <c r="O101" s="54"/>
    </row>
    <row r="102" spans="1:15" ht="14.1" customHeight="1" x14ac:dyDescent="0.25">
      <c r="A102" s="52"/>
      <c r="B102" s="119" t="s">
        <v>101</v>
      </c>
      <c r="C102" s="53"/>
      <c r="D102" s="52"/>
      <c r="E102" s="52"/>
      <c r="F102" s="52"/>
      <c r="G102" s="54"/>
      <c r="H102" s="54"/>
      <c r="I102" s="54"/>
      <c r="J102" s="54"/>
      <c r="K102" s="54"/>
      <c r="L102" s="54"/>
      <c r="M102" s="54"/>
      <c r="N102" s="54"/>
      <c r="O102" s="54"/>
    </row>
    <row r="103" spans="1:15" ht="15.75" customHeight="1" x14ac:dyDescent="0.25">
      <c r="A103" s="52"/>
      <c r="B103" s="46"/>
      <c r="C103" s="53"/>
      <c r="D103" s="52"/>
      <c r="E103" s="52"/>
      <c r="F103" s="52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ht="15.75" customHeight="1" x14ac:dyDescent="0.25">
      <c r="A104" s="52"/>
      <c r="B104" s="46"/>
      <c r="C104" s="53"/>
      <c r="D104" s="52"/>
      <c r="E104" s="52"/>
      <c r="F104" s="52"/>
      <c r="G104" s="54"/>
      <c r="H104" s="54"/>
      <c r="I104" s="63"/>
      <c r="J104" s="63"/>
      <c r="K104" s="54"/>
      <c r="L104" s="54"/>
      <c r="M104" s="54"/>
      <c r="N104" s="54"/>
      <c r="O104" s="54"/>
    </row>
    <row r="105" spans="1:15" ht="15.75" customHeight="1" x14ac:dyDescent="0.25">
      <c r="A105" s="52"/>
      <c r="B105" s="46"/>
      <c r="C105" s="53"/>
      <c r="D105" s="52"/>
      <c r="E105" s="52"/>
      <c r="F105" s="52"/>
      <c r="G105" s="54"/>
      <c r="H105" s="54"/>
      <c r="I105" s="54"/>
      <c r="J105" s="54"/>
      <c r="K105" s="54"/>
      <c r="L105" s="54"/>
      <c r="M105" s="54"/>
      <c r="N105" s="54"/>
      <c r="O105" s="54"/>
    </row>
    <row r="106" spans="1:15" ht="15.75" customHeight="1" x14ac:dyDescent="0.25">
      <c r="A106" s="52"/>
      <c r="B106" s="46"/>
      <c r="C106" s="53"/>
      <c r="D106" s="52"/>
      <c r="E106" s="52"/>
      <c r="F106" s="52"/>
      <c r="G106" s="54"/>
      <c r="H106" s="54"/>
      <c r="I106" s="54"/>
      <c r="J106" s="54"/>
      <c r="K106" s="54"/>
      <c r="L106" s="54"/>
      <c r="M106" s="54"/>
      <c r="N106" s="54"/>
      <c r="O106" s="54"/>
    </row>
    <row r="107" spans="1:15" ht="15.75" customHeight="1" x14ac:dyDescent="0.25">
      <c r="A107" s="52"/>
      <c r="B107" s="46"/>
      <c r="C107" s="53"/>
      <c r="D107" s="52"/>
      <c r="E107" s="52"/>
      <c r="F107" s="52"/>
      <c r="G107" s="54"/>
      <c r="H107" s="54"/>
      <c r="I107" s="54"/>
      <c r="J107" s="54"/>
      <c r="K107" s="54"/>
      <c r="L107" s="54"/>
      <c r="M107" s="54"/>
      <c r="N107" s="54"/>
      <c r="O107" s="54"/>
    </row>
    <row r="108" spans="1:15" ht="15.75" customHeight="1" x14ac:dyDescent="0.25">
      <c r="A108" s="52"/>
      <c r="B108" s="46"/>
      <c r="C108" s="53"/>
      <c r="D108" s="52"/>
      <c r="E108" s="52"/>
      <c r="F108" s="52"/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ht="15.75" customHeight="1" x14ac:dyDescent="0.25">
      <c r="A109" s="52"/>
      <c r="B109" s="46"/>
      <c r="C109" s="53"/>
      <c r="D109" s="52"/>
      <c r="E109" s="52"/>
      <c r="F109" s="52"/>
      <c r="G109" s="54"/>
      <c r="H109" s="54"/>
      <c r="I109" s="54"/>
      <c r="J109" s="54"/>
      <c r="K109" s="54"/>
      <c r="L109" s="54"/>
      <c r="M109" s="54"/>
      <c r="N109" s="54"/>
      <c r="O109" s="54"/>
    </row>
    <row r="110" spans="1:15" ht="15.75" customHeight="1" x14ac:dyDescent="0.25">
      <c r="A110" s="52"/>
      <c r="B110" s="46"/>
      <c r="C110" s="53"/>
      <c r="D110" s="52"/>
      <c r="E110" s="52"/>
      <c r="F110" s="52"/>
      <c r="G110" s="54"/>
      <c r="H110" s="54"/>
      <c r="I110" s="54"/>
      <c r="J110" s="54"/>
      <c r="K110" s="54"/>
      <c r="L110" s="54"/>
      <c r="M110" s="54"/>
      <c r="N110" s="54"/>
      <c r="O110" s="54"/>
    </row>
    <row r="111" spans="1:15" ht="15.75" customHeight="1" x14ac:dyDescent="0.25">
      <c r="A111" s="52"/>
      <c r="B111" s="46"/>
      <c r="C111" s="53"/>
      <c r="D111" s="52"/>
      <c r="E111" s="52"/>
      <c r="F111" s="52"/>
      <c r="G111" s="54"/>
      <c r="H111" s="54"/>
      <c r="I111" s="54"/>
      <c r="J111" s="54"/>
      <c r="K111" s="54"/>
      <c r="L111" s="54"/>
      <c r="M111" s="54"/>
      <c r="N111" s="54"/>
      <c r="O111" s="54"/>
    </row>
    <row r="112" spans="1:15" ht="15.75" customHeight="1" x14ac:dyDescent="0.25">
      <c r="A112" s="52"/>
      <c r="B112" s="46"/>
      <c r="C112" s="53"/>
      <c r="D112" s="52"/>
      <c r="E112" s="52"/>
      <c r="F112" s="52"/>
      <c r="G112" s="54"/>
      <c r="H112" s="54"/>
      <c r="I112" s="54"/>
      <c r="J112" s="54"/>
      <c r="K112" s="54"/>
      <c r="L112" s="54"/>
      <c r="M112" s="54"/>
      <c r="N112" s="54"/>
      <c r="O112" s="54"/>
    </row>
    <row r="113" spans="1:15" ht="15.75" customHeight="1" x14ac:dyDescent="0.25">
      <c r="A113" s="52"/>
      <c r="B113" s="46"/>
      <c r="C113" s="53"/>
      <c r="D113" s="52"/>
      <c r="E113" s="52"/>
      <c r="F113" s="52"/>
      <c r="G113" s="54"/>
      <c r="H113" s="54"/>
      <c r="I113" s="54"/>
      <c r="J113" s="54"/>
      <c r="K113" s="54"/>
      <c r="L113" s="54"/>
      <c r="M113" s="54"/>
      <c r="N113" s="54"/>
      <c r="O113" s="54"/>
    </row>
    <row r="114" spans="1:15" ht="14.25" customHeight="1" x14ac:dyDescent="0.25">
      <c r="A114" s="25" t="s">
        <v>40</v>
      </c>
      <c r="B114" s="374"/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27"/>
    </row>
    <row r="115" spans="1:15" ht="14.25" customHeight="1" x14ac:dyDescent="0.25">
      <c r="A115" s="25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7"/>
    </row>
  </sheetData>
  <mergeCells count="45">
    <mergeCell ref="D30:E30"/>
    <mergeCell ref="D31:E31"/>
    <mergeCell ref="H8:I8"/>
    <mergeCell ref="J8:K8"/>
    <mergeCell ref="A3:N3"/>
    <mergeCell ref="A4:N4"/>
    <mergeCell ref="N5:O5"/>
    <mergeCell ref="O6:O9"/>
    <mergeCell ref="G7:G9"/>
    <mergeCell ref="H7:K7"/>
    <mergeCell ref="G6:N6"/>
    <mergeCell ref="D6:D9"/>
    <mergeCell ref="E6:E9"/>
    <mergeCell ref="F6:F9"/>
    <mergeCell ref="D62:E62"/>
    <mergeCell ref="D70:E70"/>
    <mergeCell ref="D61:E61"/>
    <mergeCell ref="D53:E53"/>
    <mergeCell ref="D54:E54"/>
    <mergeCell ref="D59:E59"/>
    <mergeCell ref="D60:E60"/>
    <mergeCell ref="D74:E74"/>
    <mergeCell ref="D84:E84"/>
    <mergeCell ref="A2:O2"/>
    <mergeCell ref="D100:E100"/>
    <mergeCell ref="B114:N114"/>
    <mergeCell ref="L7:L9"/>
    <mergeCell ref="M7:M9"/>
    <mergeCell ref="N7:N9"/>
    <mergeCell ref="A6:A9"/>
    <mergeCell ref="B6:B9"/>
    <mergeCell ref="C6:C9"/>
    <mergeCell ref="D96:E96"/>
    <mergeCell ref="D97:E97"/>
    <mergeCell ref="D98:E98"/>
    <mergeCell ref="D99:E99"/>
    <mergeCell ref="D78:E78"/>
    <mergeCell ref="D85:E85"/>
    <mergeCell ref="D95:E95"/>
    <mergeCell ref="D89:E89"/>
    <mergeCell ref="D93:E93"/>
    <mergeCell ref="D94:E94"/>
    <mergeCell ref="D90:E90"/>
    <mergeCell ref="D91:E91"/>
    <mergeCell ref="D92:E92"/>
  </mergeCells>
  <printOptions horizontalCentered="1"/>
  <pageMargins left="0.5" right="0.5" top="1.25" bottom="0.5" header="0.3" footer="0.3"/>
  <pageSetup paperSize="9" scale="88" firstPageNumber="65" fitToWidth="0" fitToHeight="0" orientation="landscape" useFirstPageNumber="1" r:id="rId1"/>
  <headerFooter>
    <oddFooter>&amp;C&amp;P</oddFooter>
  </headerFooter>
  <rowBreaks count="4" manualBreakCount="4">
    <brk id="30" max="14" man="1"/>
    <brk id="60" max="14" man="1"/>
    <brk id="89" max="14" man="1"/>
    <brk id="10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6"/>
  <sheetViews>
    <sheetView view="pageBreakPreview" topLeftCell="A70" zoomScale="120" zoomScaleNormal="120" zoomScaleSheetLayoutView="120" workbookViewId="0">
      <selection activeCell="C23" sqref="C23"/>
    </sheetView>
  </sheetViews>
  <sheetFormatPr defaultRowHeight="15" x14ac:dyDescent="0.25"/>
  <cols>
    <col min="1" max="1" width="7.140625" customWidth="1"/>
    <col min="2" max="2" width="11.140625" customWidth="1"/>
    <col min="3" max="3" width="30.5703125" customWidth="1"/>
    <col min="4" max="4" width="6.7109375" style="1" customWidth="1"/>
    <col min="5" max="5" width="7.85546875" style="1" customWidth="1"/>
    <col min="6" max="6" width="10.85546875" style="1" customWidth="1"/>
    <col min="7" max="7" width="10" customWidth="1"/>
    <col min="8" max="8" width="6.42578125" customWidth="1"/>
    <col min="9" max="9" width="10.28515625" customWidth="1"/>
    <col min="10" max="10" width="5.140625" customWidth="1"/>
    <col min="11" max="11" width="7.7109375" customWidth="1"/>
    <col min="12" max="12" width="5.5703125" customWidth="1"/>
    <col min="13" max="13" width="6.140625" customWidth="1"/>
    <col min="14" max="14" width="9.42578125" customWidth="1"/>
    <col min="15" max="15" width="3.28515625" customWidth="1"/>
    <col min="16" max="16" width="12" hidden="1" customWidth="1"/>
    <col min="17" max="18" width="9.85546875" bestFit="1" customWidth="1"/>
  </cols>
  <sheetData>
    <row r="1" spans="1:16" ht="15" customHeight="1" x14ac:dyDescent="0.25">
      <c r="A1" s="435" t="s">
        <v>87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97"/>
    </row>
    <row r="2" spans="1:16" ht="15" customHeight="1" x14ac:dyDescent="0.25">
      <c r="A2" s="436" t="s">
        <v>129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"/>
      <c r="O2" s="4"/>
    </row>
    <row r="3" spans="1:16" ht="13.5" customHeight="1" x14ac:dyDescent="0.25">
      <c r="A3" s="5"/>
      <c r="B3" s="6"/>
      <c r="C3" s="7"/>
      <c r="D3" s="8"/>
      <c r="E3" s="8"/>
      <c r="F3" s="8"/>
      <c r="G3" s="3"/>
      <c r="H3" s="3"/>
      <c r="I3" s="3"/>
      <c r="J3" s="3"/>
      <c r="K3" s="3"/>
      <c r="L3" s="3"/>
      <c r="M3" s="429" t="s">
        <v>85</v>
      </c>
      <c r="N3" s="429"/>
      <c r="O3" s="96"/>
    </row>
    <row r="4" spans="1:16" ht="14.1" customHeight="1" x14ac:dyDescent="0.25">
      <c r="A4" s="388" t="s">
        <v>48</v>
      </c>
      <c r="B4" s="388" t="s">
        <v>49</v>
      </c>
      <c r="C4" s="388" t="s">
        <v>111</v>
      </c>
      <c r="D4" s="388" t="s">
        <v>67</v>
      </c>
      <c r="E4" s="388" t="s">
        <v>57</v>
      </c>
      <c r="F4" s="388" t="s">
        <v>88</v>
      </c>
      <c r="G4" s="383" t="s">
        <v>4</v>
      </c>
      <c r="H4" s="384" t="s">
        <v>91</v>
      </c>
      <c r="I4" s="384"/>
      <c r="J4" s="384"/>
      <c r="K4" s="384"/>
      <c r="L4" s="388" t="s">
        <v>81</v>
      </c>
      <c r="M4" s="388" t="s">
        <v>27</v>
      </c>
      <c r="N4" s="437" t="s">
        <v>84</v>
      </c>
      <c r="O4" s="99"/>
    </row>
    <row r="5" spans="1:16" ht="14.1" customHeight="1" x14ac:dyDescent="0.25">
      <c r="A5" s="389"/>
      <c r="B5" s="389"/>
      <c r="C5" s="389"/>
      <c r="D5" s="389"/>
      <c r="E5" s="389"/>
      <c r="F5" s="389"/>
      <c r="G5" s="383"/>
      <c r="H5" s="384" t="s">
        <v>7</v>
      </c>
      <c r="I5" s="384"/>
      <c r="J5" s="385" t="s">
        <v>8</v>
      </c>
      <c r="K5" s="387"/>
      <c r="L5" s="389"/>
      <c r="M5" s="389"/>
      <c r="N5" s="438"/>
      <c r="O5" s="99"/>
    </row>
    <row r="6" spans="1:16" ht="27" customHeight="1" x14ac:dyDescent="0.25">
      <c r="A6" s="390"/>
      <c r="B6" s="390"/>
      <c r="C6" s="390"/>
      <c r="D6" s="390"/>
      <c r="E6" s="390"/>
      <c r="F6" s="390"/>
      <c r="G6" s="383"/>
      <c r="H6" s="59" t="s">
        <v>9</v>
      </c>
      <c r="I6" s="59" t="s">
        <v>89</v>
      </c>
      <c r="J6" s="59" t="s">
        <v>79</v>
      </c>
      <c r="K6" s="59" t="s">
        <v>80</v>
      </c>
      <c r="L6" s="390"/>
      <c r="M6" s="390"/>
      <c r="N6" s="439"/>
      <c r="O6" s="99"/>
    </row>
    <row r="7" spans="1:16" ht="14.1" customHeight="1" x14ac:dyDescent="0.25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2">
        <v>14</v>
      </c>
      <c r="O7" s="100"/>
    </row>
    <row r="8" spans="1:16" ht="14.1" customHeight="1" x14ac:dyDescent="0.25">
      <c r="A8" s="9"/>
      <c r="B8" s="9"/>
      <c r="C8" s="10" t="s">
        <v>12</v>
      </c>
      <c r="D8" s="11"/>
      <c r="E8" s="11"/>
      <c r="F8" s="11"/>
      <c r="G8" s="60"/>
      <c r="H8" s="12"/>
      <c r="I8" s="60"/>
      <c r="J8" s="60"/>
      <c r="K8" s="12"/>
      <c r="L8" s="12"/>
      <c r="M8" s="12"/>
      <c r="N8" s="13"/>
      <c r="O8" s="101"/>
    </row>
    <row r="9" spans="1:16" ht="14.1" customHeight="1" x14ac:dyDescent="0.25">
      <c r="A9" s="120"/>
      <c r="B9" s="120"/>
      <c r="C9" s="257" t="s">
        <v>13</v>
      </c>
      <c r="D9" s="258"/>
      <c r="E9" s="258"/>
      <c r="F9" s="258"/>
      <c r="G9" s="120"/>
      <c r="H9" s="60"/>
      <c r="I9" s="60"/>
      <c r="J9" s="60"/>
      <c r="K9" s="12"/>
      <c r="L9" s="12"/>
      <c r="M9" s="12"/>
      <c r="N9" s="13"/>
      <c r="O9" s="101"/>
    </row>
    <row r="10" spans="1:16" ht="14.1" customHeight="1" x14ac:dyDescent="0.25">
      <c r="A10" s="259">
        <v>3111</v>
      </c>
      <c r="B10" s="259">
        <v>3111101</v>
      </c>
      <c r="C10" s="260" t="s">
        <v>163</v>
      </c>
      <c r="D10" s="237" t="s">
        <v>161</v>
      </c>
      <c r="E10" s="191">
        <v>1932</v>
      </c>
      <c r="F10" s="228">
        <f>G10+I10+K10</f>
        <v>1236.48</v>
      </c>
      <c r="G10" s="261">
        <v>1236.48</v>
      </c>
      <c r="H10" s="193"/>
      <c r="I10" s="193">
        <v>0</v>
      </c>
      <c r="J10" s="193"/>
      <c r="K10" s="193">
        <v>0</v>
      </c>
      <c r="L10" s="193"/>
      <c r="M10" s="193"/>
      <c r="N10" s="195">
        <f>F10/F$97</f>
        <v>4.6379594898724669E-3</v>
      </c>
      <c r="O10" s="102"/>
      <c r="P10" s="145"/>
    </row>
    <row r="11" spans="1:16" ht="14.1" customHeight="1" x14ac:dyDescent="0.25">
      <c r="A11" s="120"/>
      <c r="B11" s="262"/>
      <c r="C11" s="263" t="s">
        <v>148</v>
      </c>
      <c r="D11" s="58"/>
      <c r="E11" s="191"/>
      <c r="F11" s="264">
        <f>F10</f>
        <v>1236.48</v>
      </c>
      <c r="G11" s="264">
        <f>G10</f>
        <v>1236.48</v>
      </c>
      <c r="H11" s="197"/>
      <c r="I11" s="193">
        <v>0</v>
      </c>
      <c r="J11" s="197"/>
      <c r="K11" s="193">
        <v>0</v>
      </c>
      <c r="L11" s="197"/>
      <c r="M11" s="197"/>
      <c r="N11" s="225">
        <f>SUM(N9:N10)</f>
        <v>4.6379594898724669E-3</v>
      </c>
      <c r="O11" s="103"/>
    </row>
    <row r="12" spans="1:16" ht="14.1" customHeight="1" x14ac:dyDescent="0.25">
      <c r="A12" s="120"/>
      <c r="B12" s="120"/>
      <c r="C12" s="257" t="s">
        <v>165</v>
      </c>
      <c r="D12" s="57"/>
      <c r="E12" s="191"/>
      <c r="F12" s="191"/>
      <c r="G12" s="194"/>
      <c r="H12" s="193"/>
      <c r="I12" s="193"/>
      <c r="J12" s="193"/>
      <c r="K12" s="193"/>
      <c r="L12" s="193"/>
      <c r="M12" s="193"/>
      <c r="N12" s="195"/>
      <c r="O12" s="102"/>
      <c r="P12" s="145"/>
    </row>
    <row r="13" spans="1:16" ht="14.1" customHeight="1" x14ac:dyDescent="0.25">
      <c r="A13" s="259">
        <v>3111</v>
      </c>
      <c r="B13" s="259">
        <v>3111201</v>
      </c>
      <c r="C13" s="260" t="s">
        <v>164</v>
      </c>
      <c r="D13" s="237" t="s">
        <v>161</v>
      </c>
      <c r="E13" s="191">
        <v>504</v>
      </c>
      <c r="F13" s="228">
        <f>G13+I13+K13</f>
        <v>204.01</v>
      </c>
      <c r="G13" s="194">
        <v>204.01</v>
      </c>
      <c r="H13" s="193"/>
      <c r="I13" s="193">
        <v>0</v>
      </c>
      <c r="J13" s="193"/>
      <c r="K13" s="193">
        <v>0</v>
      </c>
      <c r="L13" s="193"/>
      <c r="M13" s="193"/>
      <c r="N13" s="195">
        <f>F13/F$97</f>
        <v>7.6522880720180026E-4</v>
      </c>
      <c r="O13" s="102"/>
      <c r="P13" s="145"/>
    </row>
    <row r="14" spans="1:16" ht="14.1" customHeight="1" x14ac:dyDescent="0.25">
      <c r="A14" s="120"/>
      <c r="B14" s="262"/>
      <c r="C14" s="265" t="s">
        <v>148</v>
      </c>
      <c r="D14" s="16"/>
      <c r="E14" s="258"/>
      <c r="F14" s="266">
        <f>F13</f>
        <v>204.01</v>
      </c>
      <c r="G14" s="266">
        <f>G13</f>
        <v>204.01</v>
      </c>
      <c r="H14" s="193"/>
      <c r="I14" s="193">
        <v>0</v>
      </c>
      <c r="J14" s="193"/>
      <c r="K14" s="193">
        <v>0</v>
      </c>
      <c r="L14" s="193"/>
      <c r="M14" s="193"/>
      <c r="N14" s="226">
        <f>SUM(N13)</f>
        <v>7.6522880720180026E-4</v>
      </c>
      <c r="O14" s="104"/>
      <c r="P14" s="145"/>
    </row>
    <row r="15" spans="1:16" ht="14.1" customHeight="1" x14ac:dyDescent="0.25">
      <c r="A15" s="120"/>
      <c r="B15" s="267"/>
      <c r="C15" s="268" t="s">
        <v>14</v>
      </c>
      <c r="D15" s="258"/>
      <c r="E15" s="258"/>
      <c r="F15" s="258"/>
      <c r="G15" s="193"/>
      <c r="H15" s="193"/>
      <c r="I15" s="193"/>
      <c r="J15" s="193"/>
      <c r="K15" s="193"/>
      <c r="L15" s="193"/>
      <c r="M15" s="193"/>
      <c r="N15" s="200"/>
      <c r="O15" s="18"/>
    </row>
    <row r="16" spans="1:16" ht="14.1" customHeight="1" x14ac:dyDescent="0.25">
      <c r="A16" s="269">
        <v>3111</v>
      </c>
      <c r="B16" s="269">
        <v>3111301</v>
      </c>
      <c r="C16" s="270" t="s">
        <v>154</v>
      </c>
      <c r="D16" s="237" t="s">
        <v>161</v>
      </c>
      <c r="E16" s="271">
        <v>420</v>
      </c>
      <c r="F16" s="228">
        <f t="shared" ref="F16:F26" si="0">G16+I16+K16</f>
        <v>23.94</v>
      </c>
      <c r="G16" s="194">
        <v>23.94</v>
      </c>
      <c r="H16" s="194"/>
      <c r="I16" s="193">
        <v>0</v>
      </c>
      <c r="J16" s="194"/>
      <c r="K16" s="193">
        <v>0</v>
      </c>
      <c r="L16" s="194"/>
      <c r="M16" s="194"/>
      <c r="N16" s="195">
        <f t="shared" ref="N16:N26" si="1">F16/F$97</f>
        <v>8.9797449362340572E-5</v>
      </c>
      <c r="O16" s="102"/>
      <c r="P16" s="145"/>
    </row>
    <row r="17" spans="1:19" ht="14.1" customHeight="1" x14ac:dyDescent="0.25">
      <c r="A17" s="269">
        <v>3111</v>
      </c>
      <c r="B17" s="269">
        <v>3111302</v>
      </c>
      <c r="C17" s="270" t="s">
        <v>19</v>
      </c>
      <c r="D17" s="237" t="s">
        <v>161</v>
      </c>
      <c r="E17" s="271">
        <v>504</v>
      </c>
      <c r="F17" s="228">
        <f t="shared" si="0"/>
        <v>1.52</v>
      </c>
      <c r="G17" s="194">
        <v>1.52</v>
      </c>
      <c r="H17" s="194"/>
      <c r="I17" s="193">
        <v>0</v>
      </c>
      <c r="J17" s="194"/>
      <c r="K17" s="193">
        <v>0</v>
      </c>
      <c r="L17" s="194"/>
      <c r="M17" s="194"/>
      <c r="N17" s="195">
        <f t="shared" si="1"/>
        <v>5.7014253563390836E-6</v>
      </c>
      <c r="O17" s="102"/>
    </row>
    <row r="18" spans="1:19" ht="14.1" customHeight="1" x14ac:dyDescent="0.25">
      <c r="A18" s="269">
        <v>3111</v>
      </c>
      <c r="B18" s="269">
        <v>3111306</v>
      </c>
      <c r="C18" s="270" t="s">
        <v>20</v>
      </c>
      <c r="D18" s="237" t="s">
        <v>161</v>
      </c>
      <c r="E18" s="271">
        <v>2436</v>
      </c>
      <c r="F18" s="228">
        <f t="shared" ref="F18" si="2">G18+I18+K18</f>
        <v>20.16</v>
      </c>
      <c r="G18" s="194">
        <v>20.16</v>
      </c>
      <c r="H18" s="194"/>
      <c r="I18" s="193">
        <v>0</v>
      </c>
      <c r="J18" s="194"/>
      <c r="K18" s="193">
        <v>0</v>
      </c>
      <c r="L18" s="194"/>
      <c r="M18" s="194"/>
      <c r="N18" s="195">
        <f t="shared" si="1"/>
        <v>7.5618904726181525E-5</v>
      </c>
      <c r="O18" s="102"/>
    </row>
    <row r="19" spans="1:19" ht="14.1" customHeight="1" x14ac:dyDescent="0.25">
      <c r="A19" s="269">
        <v>3111</v>
      </c>
      <c r="B19" s="269">
        <v>3111310</v>
      </c>
      <c r="C19" s="270" t="s">
        <v>155</v>
      </c>
      <c r="D19" s="237" t="s">
        <v>161</v>
      </c>
      <c r="E19" s="271">
        <v>2436</v>
      </c>
      <c r="F19" s="228">
        <f t="shared" si="0"/>
        <v>854.34</v>
      </c>
      <c r="G19" s="194">
        <v>854.34</v>
      </c>
      <c r="H19" s="194"/>
      <c r="I19" s="193">
        <v>0</v>
      </c>
      <c r="J19" s="194"/>
      <c r="K19" s="193">
        <v>0</v>
      </c>
      <c r="L19" s="194"/>
      <c r="M19" s="194"/>
      <c r="N19" s="195">
        <f t="shared" si="1"/>
        <v>3.2045761440360086E-3</v>
      </c>
      <c r="O19" s="102"/>
    </row>
    <row r="20" spans="1:19" ht="14.1" customHeight="1" x14ac:dyDescent="0.25">
      <c r="A20" s="269">
        <v>3111</v>
      </c>
      <c r="B20" s="269">
        <v>3111311</v>
      </c>
      <c r="C20" s="270" t="s">
        <v>17</v>
      </c>
      <c r="D20" s="237" t="s">
        <v>161</v>
      </c>
      <c r="E20" s="271">
        <v>2436</v>
      </c>
      <c r="F20" s="228">
        <f t="shared" si="0"/>
        <v>36.54</v>
      </c>
      <c r="G20" s="194">
        <v>36.54</v>
      </c>
      <c r="H20" s="194"/>
      <c r="I20" s="193">
        <v>0</v>
      </c>
      <c r="J20" s="194"/>
      <c r="K20" s="193">
        <v>0</v>
      </c>
      <c r="L20" s="194"/>
      <c r="M20" s="194"/>
      <c r="N20" s="195">
        <f t="shared" si="1"/>
        <v>1.3705926481620402E-4</v>
      </c>
      <c r="O20" s="102"/>
    </row>
    <row r="21" spans="1:19" ht="14.1" customHeight="1" x14ac:dyDescent="0.25">
      <c r="A21" s="269">
        <v>3111</v>
      </c>
      <c r="B21" s="269">
        <v>3111312</v>
      </c>
      <c r="C21" s="270" t="s">
        <v>167</v>
      </c>
      <c r="D21" s="237" t="s">
        <v>161</v>
      </c>
      <c r="E21" s="271">
        <v>420</v>
      </c>
      <c r="F21" s="228">
        <f t="shared" si="0"/>
        <v>6.72</v>
      </c>
      <c r="G21" s="194">
        <v>6.72</v>
      </c>
      <c r="H21" s="194"/>
      <c r="I21" s="193">
        <v>0</v>
      </c>
      <c r="J21" s="194"/>
      <c r="K21" s="193">
        <v>0</v>
      </c>
      <c r="L21" s="194"/>
      <c r="M21" s="194"/>
      <c r="N21" s="195">
        <f t="shared" si="1"/>
        <v>2.5206301575393841E-5</v>
      </c>
      <c r="O21" s="102"/>
    </row>
    <row r="22" spans="1:19" ht="14.1" customHeight="1" x14ac:dyDescent="0.25">
      <c r="A22" s="269">
        <v>3111</v>
      </c>
      <c r="B22" s="269">
        <v>3111314</v>
      </c>
      <c r="C22" s="270" t="s">
        <v>18</v>
      </c>
      <c r="D22" s="237" t="s">
        <v>161</v>
      </c>
      <c r="E22" s="271">
        <v>504</v>
      </c>
      <c r="F22" s="228">
        <f t="shared" si="0"/>
        <v>1.52</v>
      </c>
      <c r="G22" s="194">
        <v>1.52</v>
      </c>
      <c r="H22" s="194"/>
      <c r="I22" s="193">
        <v>0</v>
      </c>
      <c r="J22" s="194"/>
      <c r="K22" s="193">
        <v>0</v>
      </c>
      <c r="L22" s="194"/>
      <c r="M22" s="194"/>
      <c r="N22" s="195">
        <f t="shared" si="1"/>
        <v>5.7014253563390836E-6</v>
      </c>
      <c r="O22" s="102"/>
    </row>
    <row r="23" spans="1:19" ht="14.1" customHeight="1" x14ac:dyDescent="0.25">
      <c r="A23" s="269">
        <v>3111</v>
      </c>
      <c r="B23" s="269">
        <v>3111325</v>
      </c>
      <c r="C23" s="270" t="s">
        <v>16</v>
      </c>
      <c r="D23" s="237" t="s">
        <v>149</v>
      </c>
      <c r="E23" s="271">
        <v>435</v>
      </c>
      <c r="F23" s="228">
        <f t="shared" si="0"/>
        <v>283.60000000000002</v>
      </c>
      <c r="G23" s="194">
        <v>283.60000000000002</v>
      </c>
      <c r="H23" s="194"/>
      <c r="I23" s="193">
        <v>0</v>
      </c>
      <c r="J23" s="194"/>
      <c r="K23" s="193">
        <v>0</v>
      </c>
      <c r="L23" s="194"/>
      <c r="M23" s="194"/>
      <c r="N23" s="195">
        <f t="shared" si="1"/>
        <v>1.0637659414853712E-3</v>
      </c>
      <c r="O23" s="102"/>
    </row>
    <row r="24" spans="1:19" ht="14.1" customHeight="1" x14ac:dyDescent="0.25">
      <c r="A24" s="269">
        <v>3111</v>
      </c>
      <c r="B24" s="269">
        <v>3111328</v>
      </c>
      <c r="C24" s="270" t="s">
        <v>156</v>
      </c>
      <c r="D24" s="237" t="s">
        <v>149</v>
      </c>
      <c r="E24" s="271">
        <v>87</v>
      </c>
      <c r="F24" s="228">
        <f t="shared" si="0"/>
        <v>52.2</v>
      </c>
      <c r="G24" s="194">
        <v>52.2</v>
      </c>
      <c r="H24" s="194"/>
      <c r="I24" s="193">
        <v>0</v>
      </c>
      <c r="J24" s="194"/>
      <c r="K24" s="193">
        <v>0</v>
      </c>
      <c r="L24" s="194"/>
      <c r="M24" s="194"/>
      <c r="N24" s="195">
        <f t="shared" si="1"/>
        <v>1.9579894973743432E-4</v>
      </c>
      <c r="O24" s="102"/>
    </row>
    <row r="25" spans="1:19" ht="14.1" customHeight="1" x14ac:dyDescent="0.25">
      <c r="A25" s="269">
        <v>3111</v>
      </c>
      <c r="B25" s="269">
        <v>3111335</v>
      </c>
      <c r="C25" s="270" t="s">
        <v>157</v>
      </c>
      <c r="D25" s="237" t="s">
        <v>149</v>
      </c>
      <c r="E25" s="271">
        <v>232</v>
      </c>
      <c r="F25" s="228">
        <f t="shared" ref="F25" si="3">G25+I25+K25</f>
        <v>34.799999999999997</v>
      </c>
      <c r="G25" s="194">
        <v>34.799999999999997</v>
      </c>
      <c r="H25" s="194"/>
      <c r="I25" s="193">
        <v>0</v>
      </c>
      <c r="J25" s="194"/>
      <c r="K25" s="193">
        <v>0</v>
      </c>
      <c r="L25" s="194"/>
      <c r="M25" s="194"/>
      <c r="N25" s="195">
        <f t="shared" si="1"/>
        <v>1.3053263315828954E-4</v>
      </c>
      <c r="O25" s="102"/>
    </row>
    <row r="26" spans="1:19" ht="14.1" customHeight="1" x14ac:dyDescent="0.25">
      <c r="A26" s="269">
        <v>3111</v>
      </c>
      <c r="B26" s="269">
        <v>3111338</v>
      </c>
      <c r="C26" s="270" t="s">
        <v>168</v>
      </c>
      <c r="D26" s="238" t="s">
        <v>15</v>
      </c>
      <c r="E26" s="271">
        <v>232</v>
      </c>
      <c r="F26" s="228">
        <f t="shared" si="0"/>
        <v>276.16000000000003</v>
      </c>
      <c r="G26" s="194">
        <v>276.16000000000003</v>
      </c>
      <c r="H26" s="194"/>
      <c r="I26" s="193">
        <v>0</v>
      </c>
      <c r="J26" s="194"/>
      <c r="K26" s="193">
        <v>0</v>
      </c>
      <c r="L26" s="194"/>
      <c r="M26" s="194"/>
      <c r="N26" s="195">
        <f t="shared" si="1"/>
        <v>1.0358589647411851E-3</v>
      </c>
      <c r="O26" s="102"/>
    </row>
    <row r="27" spans="1:19" ht="14.1" customHeight="1" x14ac:dyDescent="0.25">
      <c r="A27" s="57"/>
      <c r="B27" s="361"/>
      <c r="C27" s="274" t="s">
        <v>148</v>
      </c>
      <c r="D27" s="427"/>
      <c r="E27" s="427"/>
      <c r="F27" s="264">
        <f>SUM(F16:F26)</f>
        <v>1591.5000000000002</v>
      </c>
      <c r="G27" s="264">
        <f>SUM(G16:G26)</f>
        <v>1591.5000000000002</v>
      </c>
      <c r="H27" s="224"/>
      <c r="I27" s="193">
        <v>0</v>
      </c>
      <c r="J27" s="227"/>
      <c r="K27" s="193">
        <v>0</v>
      </c>
      <c r="L27" s="224"/>
      <c r="M27" s="224"/>
      <c r="N27" s="198">
        <f>SUM(N16:N26)</f>
        <v>5.9696174043510864E-3</v>
      </c>
      <c r="O27" s="102"/>
      <c r="P27" s="145"/>
    </row>
    <row r="28" spans="1:19" ht="14.1" customHeight="1" x14ac:dyDescent="0.25">
      <c r="A28" s="57"/>
      <c r="B28" s="273"/>
      <c r="C28" s="274" t="s">
        <v>21</v>
      </c>
      <c r="D28" s="415"/>
      <c r="E28" s="416"/>
      <c r="F28" s="228"/>
      <c r="G28" s="194"/>
      <c r="H28" s="194"/>
      <c r="I28" s="194"/>
      <c r="J28" s="194"/>
      <c r="K28" s="194"/>
      <c r="L28" s="194"/>
      <c r="M28" s="194"/>
      <c r="N28" s="203"/>
      <c r="O28" s="105"/>
      <c r="P28" s="145"/>
    </row>
    <row r="29" spans="1:19" ht="14.1" customHeight="1" x14ac:dyDescent="0.25">
      <c r="A29" s="269">
        <v>3211</v>
      </c>
      <c r="B29" s="57">
        <v>3211111</v>
      </c>
      <c r="C29" s="270" t="s">
        <v>169</v>
      </c>
      <c r="D29" s="191" t="s">
        <v>149</v>
      </c>
      <c r="E29" s="271">
        <v>30</v>
      </c>
      <c r="F29" s="353">
        <f t="shared" ref="F29:F49" si="4">G29+I29+K29</f>
        <v>230</v>
      </c>
      <c r="G29" s="204">
        <v>24.15</v>
      </c>
      <c r="H29" s="204"/>
      <c r="I29" s="204">
        <v>205.85</v>
      </c>
      <c r="J29" s="205"/>
      <c r="K29" s="193">
        <v>0</v>
      </c>
      <c r="L29" s="194"/>
      <c r="M29" s="194"/>
      <c r="N29" s="195">
        <f t="shared" ref="N29:N49" si="5">F29/F$97</f>
        <v>8.627156789197298E-4</v>
      </c>
      <c r="O29" s="102"/>
      <c r="Q29">
        <v>230</v>
      </c>
      <c r="R29">
        <f t="shared" ref="R29:R38" si="6">Q29*10.5%</f>
        <v>24.15</v>
      </c>
      <c r="S29">
        <f t="shared" ref="S29:S38" si="7">Q29*89.5%</f>
        <v>205.85</v>
      </c>
    </row>
    <row r="30" spans="1:19" ht="14.1" customHeight="1" x14ac:dyDescent="0.25">
      <c r="A30" s="269">
        <v>3211</v>
      </c>
      <c r="B30" s="57">
        <v>3211113</v>
      </c>
      <c r="C30" s="270" t="s">
        <v>24</v>
      </c>
      <c r="D30" s="191" t="s">
        <v>150</v>
      </c>
      <c r="E30" s="271">
        <v>84</v>
      </c>
      <c r="F30" s="353">
        <f t="shared" si="4"/>
        <v>240</v>
      </c>
      <c r="G30" s="204">
        <v>25.2</v>
      </c>
      <c r="H30" s="204"/>
      <c r="I30" s="204">
        <v>214.8</v>
      </c>
      <c r="J30" s="205"/>
      <c r="K30" s="193">
        <v>0</v>
      </c>
      <c r="L30" s="194"/>
      <c r="M30" s="194"/>
      <c r="N30" s="195">
        <f t="shared" si="5"/>
        <v>9.0022505626406583E-4</v>
      </c>
      <c r="O30" s="102"/>
      <c r="Q30">
        <v>240</v>
      </c>
      <c r="R30">
        <f t="shared" si="6"/>
        <v>25.2</v>
      </c>
      <c r="S30">
        <f t="shared" si="7"/>
        <v>214.8</v>
      </c>
    </row>
    <row r="31" spans="1:19" ht="14.1" customHeight="1" x14ac:dyDescent="0.25">
      <c r="A31" s="269">
        <v>3211</v>
      </c>
      <c r="B31" s="57">
        <v>3211119</v>
      </c>
      <c r="C31" s="270" t="s">
        <v>158</v>
      </c>
      <c r="D31" s="191" t="s">
        <v>150</v>
      </c>
      <c r="E31" s="271">
        <v>84</v>
      </c>
      <c r="F31" s="353">
        <f t="shared" si="4"/>
        <v>10</v>
      </c>
      <c r="G31" s="204">
        <v>1</v>
      </c>
      <c r="H31" s="204"/>
      <c r="I31" s="204">
        <v>9</v>
      </c>
      <c r="J31" s="194"/>
      <c r="K31" s="193">
        <v>0</v>
      </c>
      <c r="L31" s="194"/>
      <c r="M31" s="194"/>
      <c r="N31" s="195">
        <f t="shared" si="5"/>
        <v>3.7509377344336078E-5</v>
      </c>
      <c r="O31" s="102"/>
      <c r="Q31">
        <v>10</v>
      </c>
      <c r="R31">
        <f t="shared" si="6"/>
        <v>1.05</v>
      </c>
      <c r="S31">
        <f t="shared" si="7"/>
        <v>8.9499999999999993</v>
      </c>
    </row>
    <row r="32" spans="1:19" ht="14.1" customHeight="1" x14ac:dyDescent="0.25">
      <c r="A32" s="269">
        <v>3211</v>
      </c>
      <c r="B32" s="57">
        <v>3211120</v>
      </c>
      <c r="C32" s="270" t="s">
        <v>22</v>
      </c>
      <c r="D32" s="191" t="s">
        <v>150</v>
      </c>
      <c r="E32" s="271">
        <v>84</v>
      </c>
      <c r="F32" s="353">
        <f t="shared" si="4"/>
        <v>65</v>
      </c>
      <c r="G32" s="204">
        <v>6.82</v>
      </c>
      <c r="H32" s="204"/>
      <c r="I32" s="204">
        <v>58.18</v>
      </c>
      <c r="J32" s="194"/>
      <c r="K32" s="193">
        <v>0</v>
      </c>
      <c r="L32" s="194"/>
      <c r="M32" s="194"/>
      <c r="N32" s="195">
        <f t="shared" si="5"/>
        <v>2.438109527381845E-4</v>
      </c>
      <c r="O32" s="102"/>
      <c r="Q32">
        <v>65</v>
      </c>
      <c r="R32">
        <f t="shared" si="6"/>
        <v>6.8250000000000002</v>
      </c>
      <c r="S32">
        <f t="shared" si="7"/>
        <v>58.175000000000004</v>
      </c>
    </row>
    <row r="33" spans="1:20" ht="14.1" customHeight="1" x14ac:dyDescent="0.25">
      <c r="A33" s="275">
        <v>3211</v>
      </c>
      <c r="B33" s="57">
        <v>3211125</v>
      </c>
      <c r="C33" s="270" t="s">
        <v>170</v>
      </c>
      <c r="D33" s="191" t="s">
        <v>149</v>
      </c>
      <c r="E33" s="271">
        <v>678</v>
      </c>
      <c r="F33" s="353">
        <f t="shared" si="4"/>
        <v>285</v>
      </c>
      <c r="G33" s="204">
        <v>29.92</v>
      </c>
      <c r="H33" s="204"/>
      <c r="I33" s="204">
        <v>255.08</v>
      </c>
      <c r="J33" s="194"/>
      <c r="K33" s="193">
        <v>0</v>
      </c>
      <c r="L33" s="194"/>
      <c r="M33" s="194"/>
      <c r="N33" s="195">
        <f t="shared" si="5"/>
        <v>1.0690172543135782E-3</v>
      </c>
      <c r="O33" s="102"/>
      <c r="P33" s="145"/>
      <c r="Q33">
        <v>285</v>
      </c>
      <c r="R33">
        <f t="shared" si="6"/>
        <v>29.924999999999997</v>
      </c>
      <c r="S33">
        <f t="shared" si="7"/>
        <v>255.07500000000002</v>
      </c>
    </row>
    <row r="34" spans="1:20" ht="14.1" customHeight="1" x14ac:dyDescent="0.25">
      <c r="A34" s="269">
        <v>3211</v>
      </c>
      <c r="B34" s="57">
        <v>3211126</v>
      </c>
      <c r="C34" s="270" t="s">
        <v>171</v>
      </c>
      <c r="D34" s="191" t="s">
        <v>149</v>
      </c>
      <c r="E34" s="271">
        <v>23</v>
      </c>
      <c r="F34" s="353">
        <f t="shared" si="4"/>
        <v>50</v>
      </c>
      <c r="G34" s="204">
        <v>5.25</v>
      </c>
      <c r="H34" s="204"/>
      <c r="I34" s="204">
        <v>44.75</v>
      </c>
      <c r="J34" s="205"/>
      <c r="K34" s="193">
        <v>0</v>
      </c>
      <c r="L34" s="194"/>
      <c r="M34" s="194"/>
      <c r="N34" s="195">
        <f t="shared" si="5"/>
        <v>1.8754688672168037E-4</v>
      </c>
      <c r="O34" s="102"/>
      <c r="P34" s="145"/>
      <c r="Q34">
        <v>65</v>
      </c>
      <c r="R34">
        <f t="shared" si="6"/>
        <v>6.8250000000000002</v>
      </c>
      <c r="S34">
        <f t="shared" si="7"/>
        <v>58.175000000000004</v>
      </c>
    </row>
    <row r="35" spans="1:20" ht="14.1" customHeight="1" x14ac:dyDescent="0.25">
      <c r="A35" s="269">
        <v>3211</v>
      </c>
      <c r="B35" s="57">
        <v>3211128</v>
      </c>
      <c r="C35" s="270" t="s">
        <v>172</v>
      </c>
      <c r="D35" s="239" t="s">
        <v>15</v>
      </c>
      <c r="E35" s="276">
        <v>0</v>
      </c>
      <c r="F35" s="353">
        <f t="shared" si="4"/>
        <v>85</v>
      </c>
      <c r="G35" s="204">
        <v>8.9</v>
      </c>
      <c r="H35" s="204"/>
      <c r="I35" s="204">
        <v>76.099999999999994</v>
      </c>
      <c r="J35" s="205"/>
      <c r="K35" s="193">
        <v>0</v>
      </c>
      <c r="L35" s="194"/>
      <c r="M35" s="194"/>
      <c r="N35" s="195">
        <f t="shared" si="5"/>
        <v>3.1882970742685664E-4</v>
      </c>
      <c r="O35" s="102"/>
      <c r="Q35">
        <v>85</v>
      </c>
      <c r="R35">
        <f t="shared" si="6"/>
        <v>8.9249999999999989</v>
      </c>
      <c r="S35">
        <f t="shared" si="7"/>
        <v>76.075000000000003</v>
      </c>
    </row>
    <row r="36" spans="1:20" ht="14.1" customHeight="1" x14ac:dyDescent="0.25">
      <c r="A36" s="269">
        <v>3211</v>
      </c>
      <c r="B36" s="57">
        <v>3211131</v>
      </c>
      <c r="C36" s="270" t="s">
        <v>173</v>
      </c>
      <c r="D36" s="237" t="s">
        <v>161</v>
      </c>
      <c r="E36" s="271">
        <v>8820</v>
      </c>
      <c r="F36" s="353">
        <f t="shared" si="4"/>
        <v>3150</v>
      </c>
      <c r="G36" s="73">
        <v>330.75</v>
      </c>
      <c r="H36" s="204"/>
      <c r="I36" s="73">
        <v>2819.25</v>
      </c>
      <c r="J36" s="205"/>
      <c r="K36" s="193">
        <v>0</v>
      </c>
      <c r="L36" s="205"/>
      <c r="M36" s="205"/>
      <c r="N36" s="195">
        <f t="shared" si="5"/>
        <v>1.1815453863465863E-2</v>
      </c>
      <c r="O36" s="102"/>
      <c r="Q36">
        <v>3150</v>
      </c>
      <c r="R36">
        <f t="shared" si="6"/>
        <v>330.75</v>
      </c>
      <c r="S36">
        <f t="shared" si="7"/>
        <v>2819.25</v>
      </c>
    </row>
    <row r="37" spans="1:20" ht="14.1" customHeight="1" x14ac:dyDescent="0.25">
      <c r="A37" s="269">
        <v>3221</v>
      </c>
      <c r="B37" s="57">
        <v>3221104</v>
      </c>
      <c r="C37" s="270" t="s">
        <v>23</v>
      </c>
      <c r="D37" s="239" t="s">
        <v>15</v>
      </c>
      <c r="E37" s="276">
        <v>0</v>
      </c>
      <c r="F37" s="353">
        <f t="shared" si="4"/>
        <v>324.90000000000003</v>
      </c>
      <c r="G37" s="204">
        <v>34.1</v>
      </c>
      <c r="H37" s="204"/>
      <c r="I37" s="204">
        <v>290.8</v>
      </c>
      <c r="J37" s="205"/>
      <c r="K37" s="193">
        <v>0</v>
      </c>
      <c r="L37" s="205"/>
      <c r="M37" s="205"/>
      <c r="N37" s="195">
        <f t="shared" si="5"/>
        <v>1.2186796699174792E-3</v>
      </c>
      <c r="O37" s="102"/>
      <c r="Q37">
        <v>325</v>
      </c>
      <c r="R37">
        <f t="shared" si="6"/>
        <v>34.125</v>
      </c>
      <c r="S37">
        <f t="shared" si="7"/>
        <v>290.875</v>
      </c>
    </row>
    <row r="38" spans="1:20" ht="14.1" customHeight="1" x14ac:dyDescent="0.25">
      <c r="A38" s="269">
        <v>3231</v>
      </c>
      <c r="B38" s="62">
        <v>3231201</v>
      </c>
      <c r="C38" s="270" t="s">
        <v>174</v>
      </c>
      <c r="D38" s="191" t="s">
        <v>149</v>
      </c>
      <c r="E38" s="271">
        <v>50</v>
      </c>
      <c r="F38" s="353">
        <f t="shared" ref="F38" si="8">G38+I38+K38</f>
        <v>375</v>
      </c>
      <c r="G38" s="204">
        <v>39.35</v>
      </c>
      <c r="H38" s="204"/>
      <c r="I38" s="204">
        <v>335.65</v>
      </c>
      <c r="J38" s="205"/>
      <c r="K38" s="193">
        <v>0</v>
      </c>
      <c r="L38" s="205"/>
      <c r="M38" s="205"/>
      <c r="N38" s="195">
        <f t="shared" si="5"/>
        <v>1.4066016504126028E-3</v>
      </c>
      <c r="O38" s="102"/>
      <c r="Q38" s="145">
        <v>375</v>
      </c>
      <c r="R38" s="116">
        <f t="shared" si="6"/>
        <v>39.375</v>
      </c>
      <c r="S38">
        <f t="shared" si="7"/>
        <v>335.625</v>
      </c>
    </row>
    <row r="39" spans="1:20" ht="14.1" customHeight="1" x14ac:dyDescent="0.25">
      <c r="A39" s="269">
        <v>3231</v>
      </c>
      <c r="B39" s="62">
        <v>3231101</v>
      </c>
      <c r="C39" s="270" t="s">
        <v>177</v>
      </c>
      <c r="D39" s="191" t="s">
        <v>149</v>
      </c>
      <c r="E39" s="271">
        <v>3</v>
      </c>
      <c r="F39" s="353">
        <f t="shared" si="4"/>
        <v>350</v>
      </c>
      <c r="G39" s="204">
        <v>36.72</v>
      </c>
      <c r="H39" s="204"/>
      <c r="I39" s="204">
        <v>313.27999999999997</v>
      </c>
      <c r="J39" s="205"/>
      <c r="K39" s="193">
        <v>0</v>
      </c>
      <c r="L39" s="205"/>
      <c r="M39" s="205"/>
      <c r="N39" s="195">
        <f t="shared" si="5"/>
        <v>1.3128282070517627E-3</v>
      </c>
      <c r="O39" s="102"/>
    </row>
    <row r="40" spans="1:20" ht="14.1" customHeight="1" x14ac:dyDescent="0.25">
      <c r="A40" s="269">
        <v>3241</v>
      </c>
      <c r="B40" s="62">
        <v>3241101</v>
      </c>
      <c r="C40" s="270" t="s">
        <v>175</v>
      </c>
      <c r="D40" s="191" t="s">
        <v>15</v>
      </c>
      <c r="E40" s="276">
        <v>0</v>
      </c>
      <c r="F40" s="353">
        <f t="shared" ref="F40" si="9">G40+I40+K40</f>
        <v>364.75</v>
      </c>
      <c r="G40" s="204">
        <v>38.340000000000003</v>
      </c>
      <c r="H40" s="204"/>
      <c r="I40" s="204">
        <v>326.41000000000003</v>
      </c>
      <c r="J40" s="205"/>
      <c r="K40" s="193">
        <v>0</v>
      </c>
      <c r="L40" s="205"/>
      <c r="M40" s="205"/>
      <c r="N40" s="195">
        <f t="shared" si="5"/>
        <v>1.3681545386346583E-3</v>
      </c>
      <c r="O40" s="102"/>
      <c r="Q40" s="145">
        <v>465</v>
      </c>
      <c r="R40" s="116">
        <f t="shared" ref="R40:R46" si="10">Q40*10.5%</f>
        <v>48.824999999999996</v>
      </c>
      <c r="S40">
        <f>Q40*89.5%</f>
        <v>416.17500000000001</v>
      </c>
      <c r="T40" s="349"/>
    </row>
    <row r="41" spans="1:20" ht="14.1" customHeight="1" x14ac:dyDescent="0.25">
      <c r="A41" s="269">
        <v>3241</v>
      </c>
      <c r="B41" s="62">
        <v>3241102</v>
      </c>
      <c r="C41" s="270" t="s">
        <v>176</v>
      </c>
      <c r="D41" s="191" t="s">
        <v>15</v>
      </c>
      <c r="E41" s="276">
        <v>0</v>
      </c>
      <c r="F41" s="353">
        <f t="shared" si="4"/>
        <v>50</v>
      </c>
      <c r="G41" s="204">
        <v>5.25</v>
      </c>
      <c r="H41" s="204"/>
      <c r="I41" s="204">
        <v>44.75</v>
      </c>
      <c r="J41" s="205"/>
      <c r="K41" s="193">
        <v>0</v>
      </c>
      <c r="L41" s="205"/>
      <c r="M41" s="205"/>
      <c r="N41" s="195">
        <f t="shared" si="5"/>
        <v>1.8754688672168037E-4</v>
      </c>
      <c r="O41" s="102"/>
      <c r="Q41">
        <v>75</v>
      </c>
      <c r="R41">
        <f t="shared" si="10"/>
        <v>7.875</v>
      </c>
      <c r="S41">
        <f>Q41*89.5%</f>
        <v>67.125</v>
      </c>
      <c r="T41" s="349"/>
    </row>
    <row r="42" spans="1:20" ht="14.1" customHeight="1" x14ac:dyDescent="0.25">
      <c r="A42" s="269">
        <v>3243</v>
      </c>
      <c r="B42" s="57">
        <v>3243101</v>
      </c>
      <c r="C42" s="270" t="s">
        <v>178</v>
      </c>
      <c r="D42" s="191" t="s">
        <v>15</v>
      </c>
      <c r="E42" s="276">
        <v>0</v>
      </c>
      <c r="F42" s="353">
        <f t="shared" si="4"/>
        <v>850</v>
      </c>
      <c r="G42" s="204">
        <v>89.25</v>
      </c>
      <c r="H42" s="204"/>
      <c r="I42" s="73">
        <v>760.75</v>
      </c>
      <c r="J42" s="205"/>
      <c r="K42" s="193">
        <v>0</v>
      </c>
      <c r="L42" s="205"/>
      <c r="M42" s="205"/>
      <c r="N42" s="195">
        <f t="shared" si="5"/>
        <v>3.1882970742685666E-3</v>
      </c>
      <c r="O42" s="102"/>
      <c r="Q42">
        <v>850</v>
      </c>
      <c r="R42">
        <f t="shared" si="10"/>
        <v>89.25</v>
      </c>
      <c r="S42">
        <f>Q42*89.5%</f>
        <v>760.75</v>
      </c>
    </row>
    <row r="43" spans="1:20" ht="14.1" customHeight="1" x14ac:dyDescent="0.25">
      <c r="A43" s="269">
        <v>3243</v>
      </c>
      <c r="B43" s="57">
        <v>3243102</v>
      </c>
      <c r="C43" s="270" t="s">
        <v>25</v>
      </c>
      <c r="D43" s="191" t="s">
        <v>15</v>
      </c>
      <c r="E43" s="276">
        <v>0</v>
      </c>
      <c r="F43" s="353">
        <f t="shared" si="4"/>
        <v>540</v>
      </c>
      <c r="G43" s="204">
        <v>56.7</v>
      </c>
      <c r="H43" s="204"/>
      <c r="I43" s="204">
        <v>483.3</v>
      </c>
      <c r="J43" s="205"/>
      <c r="K43" s="193">
        <v>0</v>
      </c>
      <c r="L43" s="205"/>
      <c r="M43" s="205"/>
      <c r="N43" s="195">
        <f t="shared" si="5"/>
        <v>2.0255063765941481E-3</v>
      </c>
      <c r="O43" s="102"/>
      <c r="Q43">
        <v>540</v>
      </c>
      <c r="R43">
        <f>Q43*10.5%</f>
        <v>56.699999999999996</v>
      </c>
      <c r="S43">
        <f t="shared" ref="S43" si="11">Q43*89.5%</f>
        <v>483.3</v>
      </c>
    </row>
    <row r="44" spans="1:20" ht="14.1" customHeight="1" x14ac:dyDescent="0.25">
      <c r="A44" s="269">
        <v>3255</v>
      </c>
      <c r="B44" s="57">
        <v>3255101</v>
      </c>
      <c r="C44" s="270" t="s">
        <v>179</v>
      </c>
      <c r="D44" s="191" t="s">
        <v>15</v>
      </c>
      <c r="E44" s="276">
        <v>0</v>
      </c>
      <c r="F44" s="353">
        <f t="shared" si="4"/>
        <v>250</v>
      </c>
      <c r="G44" s="204">
        <v>26.25</v>
      </c>
      <c r="H44" s="204"/>
      <c r="I44" s="204">
        <v>223.75</v>
      </c>
      <c r="J44" s="205"/>
      <c r="K44" s="193">
        <v>0</v>
      </c>
      <c r="L44" s="205"/>
      <c r="M44" s="205"/>
      <c r="N44" s="195">
        <f t="shared" si="5"/>
        <v>9.3773443360840186E-4</v>
      </c>
      <c r="O44" s="102"/>
      <c r="Q44">
        <v>250</v>
      </c>
      <c r="R44">
        <f t="shared" si="10"/>
        <v>26.25</v>
      </c>
      <c r="S44">
        <f t="shared" ref="S44" si="12">Q44*89.5%</f>
        <v>223.75</v>
      </c>
    </row>
    <row r="45" spans="1:20" ht="14.1" customHeight="1" x14ac:dyDescent="0.25">
      <c r="A45" s="269">
        <v>3255</v>
      </c>
      <c r="B45" s="57">
        <v>3255104</v>
      </c>
      <c r="C45" s="270" t="s">
        <v>180</v>
      </c>
      <c r="D45" s="191" t="s">
        <v>15</v>
      </c>
      <c r="E45" s="276">
        <v>0</v>
      </c>
      <c r="F45" s="353">
        <f t="shared" si="4"/>
        <v>21</v>
      </c>
      <c r="G45" s="204">
        <v>2.2000000000000002</v>
      </c>
      <c r="H45" s="204"/>
      <c r="I45" s="204">
        <v>18.8</v>
      </c>
      <c r="J45" s="205"/>
      <c r="K45" s="193">
        <v>0</v>
      </c>
      <c r="L45" s="205"/>
      <c r="M45" s="205"/>
      <c r="N45" s="195">
        <f t="shared" si="5"/>
        <v>7.8769692423105755E-5</v>
      </c>
      <c r="O45" s="102"/>
      <c r="Q45">
        <v>21</v>
      </c>
      <c r="R45">
        <f t="shared" si="10"/>
        <v>2.2050000000000001</v>
      </c>
      <c r="S45">
        <f t="shared" ref="S45" si="13">Q45*89.5%</f>
        <v>18.795000000000002</v>
      </c>
    </row>
    <row r="46" spans="1:20" ht="14.1" customHeight="1" x14ac:dyDescent="0.25">
      <c r="A46" s="275">
        <v>3255</v>
      </c>
      <c r="B46" s="57">
        <v>3255105</v>
      </c>
      <c r="C46" s="270" t="s">
        <v>159</v>
      </c>
      <c r="D46" s="191" t="s">
        <v>15</v>
      </c>
      <c r="E46" s="276">
        <v>0</v>
      </c>
      <c r="F46" s="353">
        <f t="shared" si="4"/>
        <v>208</v>
      </c>
      <c r="G46" s="204">
        <v>21.85</v>
      </c>
      <c r="H46" s="204"/>
      <c r="I46" s="204">
        <v>186.15</v>
      </c>
      <c r="J46" s="205"/>
      <c r="K46" s="193">
        <v>0</v>
      </c>
      <c r="L46" s="194"/>
      <c r="M46" s="194"/>
      <c r="N46" s="195">
        <f t="shared" si="5"/>
        <v>7.8019504876219038E-4</v>
      </c>
      <c r="O46" s="102"/>
      <c r="Q46">
        <v>208</v>
      </c>
      <c r="R46">
        <f t="shared" si="10"/>
        <v>21.84</v>
      </c>
      <c r="S46">
        <f t="shared" ref="S46" si="14">Q46*89.5%</f>
        <v>186.16</v>
      </c>
    </row>
    <row r="47" spans="1:20" ht="14.1" customHeight="1" x14ac:dyDescent="0.25">
      <c r="A47" s="269">
        <v>3257</v>
      </c>
      <c r="B47" s="57">
        <v>3257101</v>
      </c>
      <c r="C47" s="270" t="s">
        <v>26</v>
      </c>
      <c r="D47" s="237" t="s">
        <v>161</v>
      </c>
      <c r="E47" s="191">
        <v>4544</v>
      </c>
      <c r="F47" s="353">
        <f>G47+I47+K47</f>
        <v>14341</v>
      </c>
      <c r="G47" s="73">
        <v>3952</v>
      </c>
      <c r="H47" s="118"/>
      <c r="I47" s="73">
        <v>9739.65</v>
      </c>
      <c r="J47" s="204"/>
      <c r="K47" s="73">
        <v>649.35</v>
      </c>
      <c r="L47" s="204"/>
      <c r="M47" s="204"/>
      <c r="N47" s="195">
        <f t="shared" si="5"/>
        <v>5.3792198049512366E-2</v>
      </c>
      <c r="O47" s="102"/>
      <c r="P47" s="145"/>
    </row>
    <row r="48" spans="1:20" ht="14.1" customHeight="1" x14ac:dyDescent="0.25">
      <c r="A48" s="269">
        <v>3257</v>
      </c>
      <c r="B48" s="57">
        <v>3257104</v>
      </c>
      <c r="C48" s="270" t="s">
        <v>162</v>
      </c>
      <c r="D48" s="191" t="s">
        <v>149</v>
      </c>
      <c r="E48" s="271">
        <v>110</v>
      </c>
      <c r="F48" s="353">
        <f t="shared" si="4"/>
        <v>855.90000000000009</v>
      </c>
      <c r="G48" s="204">
        <v>89.7</v>
      </c>
      <c r="H48" s="204"/>
      <c r="I48" s="204">
        <v>766.2</v>
      </c>
      <c r="J48" s="204"/>
      <c r="K48" s="193">
        <v>0</v>
      </c>
      <c r="L48" s="194"/>
      <c r="M48" s="194"/>
      <c r="N48" s="195">
        <f t="shared" si="5"/>
        <v>3.2104276069017251E-3</v>
      </c>
      <c r="O48" s="102"/>
      <c r="P48" s="145"/>
      <c r="Q48">
        <v>855</v>
      </c>
      <c r="R48">
        <f>Q48*10.5%</f>
        <v>89.774999999999991</v>
      </c>
      <c r="S48">
        <f t="shared" ref="S48" si="15">Q48*89.5%</f>
        <v>765.22500000000002</v>
      </c>
    </row>
    <row r="49" spans="1:19" ht="14.1" customHeight="1" x14ac:dyDescent="0.25">
      <c r="A49" s="269">
        <v>3257</v>
      </c>
      <c r="B49" s="57">
        <v>3257206</v>
      </c>
      <c r="C49" s="270" t="s">
        <v>160</v>
      </c>
      <c r="D49" s="191" t="s">
        <v>149</v>
      </c>
      <c r="E49" s="271">
        <v>510</v>
      </c>
      <c r="F49" s="353">
        <f t="shared" si="4"/>
        <v>170</v>
      </c>
      <c r="G49" s="204">
        <v>17.72</v>
      </c>
      <c r="H49" s="204"/>
      <c r="I49" s="204">
        <v>152.28</v>
      </c>
      <c r="J49" s="205"/>
      <c r="K49" s="193">
        <v>0</v>
      </c>
      <c r="L49" s="205"/>
      <c r="M49" s="205"/>
      <c r="N49" s="195">
        <f t="shared" si="5"/>
        <v>6.3765941485371329E-4</v>
      </c>
      <c r="O49" s="102"/>
      <c r="P49" s="145"/>
      <c r="Q49">
        <v>170</v>
      </c>
      <c r="R49">
        <f>Q49*10.5%</f>
        <v>17.849999999999998</v>
      </c>
      <c r="S49">
        <f t="shared" ref="S49" si="16">Q49*89.5%</f>
        <v>152.15</v>
      </c>
    </row>
    <row r="50" spans="1:19" ht="14.1" customHeight="1" x14ac:dyDescent="0.25">
      <c r="A50" s="57"/>
      <c r="B50" s="57"/>
      <c r="C50" s="268" t="s">
        <v>148</v>
      </c>
      <c r="D50" s="425"/>
      <c r="E50" s="416"/>
      <c r="F50" s="199">
        <f>SUM(F29:F49)</f>
        <v>22815.550000000003</v>
      </c>
      <c r="G50" s="199">
        <f>SUM(G29:G49)</f>
        <v>4841.42</v>
      </c>
      <c r="H50" s="199"/>
      <c r="I50" s="199">
        <f>SUM(I29:I49)</f>
        <v>17324.78</v>
      </c>
      <c r="J50" s="199"/>
      <c r="K50" s="199">
        <f>SUM(K29:K49)</f>
        <v>649.35</v>
      </c>
      <c r="L50" s="199"/>
      <c r="M50" s="199"/>
      <c r="N50" s="198">
        <f>SUM(N29:N49)</f>
        <v>8.5579707426856694E-2</v>
      </c>
      <c r="O50" s="54"/>
    </row>
    <row r="51" spans="1:19" ht="14.1" customHeight="1" x14ac:dyDescent="0.25">
      <c r="A51" s="57"/>
      <c r="B51" s="277"/>
      <c r="C51" s="272" t="s">
        <v>28</v>
      </c>
      <c r="D51" s="434"/>
      <c r="E51" s="424"/>
      <c r="F51" s="278"/>
      <c r="G51" s="208"/>
      <c r="H51" s="208"/>
      <c r="I51" s="208"/>
      <c r="J51" s="208"/>
      <c r="K51" s="229"/>
      <c r="L51" s="208"/>
      <c r="M51" s="208"/>
      <c r="N51" s="209"/>
      <c r="O51" s="106"/>
    </row>
    <row r="52" spans="1:19" ht="14.1" customHeight="1" x14ac:dyDescent="0.25">
      <c r="A52" s="269">
        <v>3258</v>
      </c>
      <c r="B52" s="57">
        <v>3258101</v>
      </c>
      <c r="C52" s="270" t="s">
        <v>33</v>
      </c>
      <c r="D52" s="191" t="s">
        <v>15</v>
      </c>
      <c r="E52" s="276">
        <v>0</v>
      </c>
      <c r="F52" s="228">
        <f>G52+I52+K52</f>
        <v>1062</v>
      </c>
      <c r="G52" s="204">
        <v>143.6</v>
      </c>
      <c r="H52" s="205"/>
      <c r="I52" s="204">
        <v>918.4</v>
      </c>
      <c r="J52" s="205"/>
      <c r="K52" s="193">
        <v>0</v>
      </c>
      <c r="L52" s="205"/>
      <c r="M52" s="205"/>
      <c r="N52" s="195">
        <f>F52/F$97</f>
        <v>3.9834958739684914E-3</v>
      </c>
      <c r="O52" s="102"/>
    </row>
    <row r="53" spans="1:19" ht="14.1" customHeight="1" x14ac:dyDescent="0.25">
      <c r="A53" s="269">
        <v>3258</v>
      </c>
      <c r="B53" s="57">
        <v>3258102</v>
      </c>
      <c r="C53" s="270" t="s">
        <v>29</v>
      </c>
      <c r="D53" s="191" t="s">
        <v>15</v>
      </c>
      <c r="E53" s="276">
        <v>0</v>
      </c>
      <c r="F53" s="228">
        <f>G53+I53+K53</f>
        <v>138</v>
      </c>
      <c r="G53" s="204">
        <v>18.66</v>
      </c>
      <c r="H53" s="204"/>
      <c r="I53" s="204">
        <v>119.34</v>
      </c>
      <c r="J53" s="205"/>
      <c r="K53" s="193">
        <v>0</v>
      </c>
      <c r="L53" s="205"/>
      <c r="M53" s="205"/>
      <c r="N53" s="195">
        <f>F53/F$97</f>
        <v>5.1762940735183784E-4</v>
      </c>
      <c r="O53" s="102"/>
    </row>
    <row r="54" spans="1:19" ht="14.1" customHeight="1" x14ac:dyDescent="0.25">
      <c r="A54" s="269">
        <v>3258</v>
      </c>
      <c r="B54" s="57">
        <v>3258103</v>
      </c>
      <c r="C54" s="270" t="s">
        <v>185</v>
      </c>
      <c r="D54" s="191" t="s">
        <v>15</v>
      </c>
      <c r="E54" s="276">
        <v>0</v>
      </c>
      <c r="F54" s="228">
        <f>G54+I54+K54</f>
        <v>110</v>
      </c>
      <c r="G54" s="204">
        <v>14.87</v>
      </c>
      <c r="H54" s="204"/>
      <c r="I54" s="204">
        <v>95.13</v>
      </c>
      <c r="J54" s="205"/>
      <c r="K54" s="193">
        <v>0</v>
      </c>
      <c r="L54" s="205"/>
      <c r="M54" s="205"/>
      <c r="N54" s="195">
        <f>F54/F$97</f>
        <v>4.1260315078769683E-4</v>
      </c>
      <c r="O54" s="102"/>
    </row>
    <row r="55" spans="1:19" ht="14.1" customHeight="1" x14ac:dyDescent="0.25">
      <c r="A55" s="269">
        <v>3258</v>
      </c>
      <c r="B55" s="57">
        <v>3258105</v>
      </c>
      <c r="C55" s="270" t="s">
        <v>186</v>
      </c>
      <c r="D55" s="191" t="s">
        <v>15</v>
      </c>
      <c r="E55" s="276">
        <v>0</v>
      </c>
      <c r="F55" s="228">
        <f>G55+I55+K55</f>
        <v>110</v>
      </c>
      <c r="G55" s="204">
        <v>14.87</v>
      </c>
      <c r="H55" s="204"/>
      <c r="I55" s="204">
        <v>95.13</v>
      </c>
      <c r="J55" s="205"/>
      <c r="K55" s="193">
        <v>0</v>
      </c>
      <c r="L55" s="205"/>
      <c r="M55" s="205"/>
      <c r="N55" s="195">
        <f>F55/F$97</f>
        <v>4.1260315078769683E-4</v>
      </c>
      <c r="O55" s="102"/>
    </row>
    <row r="56" spans="1:19" ht="14.1" customHeight="1" x14ac:dyDescent="0.25">
      <c r="A56" s="57"/>
      <c r="B56" s="57"/>
      <c r="C56" s="268" t="s">
        <v>148</v>
      </c>
      <c r="D56" s="425"/>
      <c r="E56" s="426"/>
      <c r="F56" s="199">
        <f>SUM(F52:F55)</f>
        <v>1420</v>
      </c>
      <c r="G56" s="199">
        <f>SUM(G52:G55)</f>
        <v>192</v>
      </c>
      <c r="H56" s="199"/>
      <c r="I56" s="199">
        <f>SUM(I52:I55)</f>
        <v>1228</v>
      </c>
      <c r="J56" s="230"/>
      <c r="K56" s="193">
        <f>SUM(K52:K55)</f>
        <v>0</v>
      </c>
      <c r="L56" s="199"/>
      <c r="M56" s="199"/>
      <c r="N56" s="226">
        <f>SUM(N52:N55)</f>
        <v>5.3263315828957223E-3</v>
      </c>
      <c r="O56" s="104"/>
    </row>
    <row r="57" spans="1:19" ht="14.1" customHeight="1" x14ac:dyDescent="0.25">
      <c r="A57" s="57"/>
      <c r="B57" s="57"/>
      <c r="C57" s="268" t="s">
        <v>30</v>
      </c>
      <c r="D57" s="425"/>
      <c r="E57" s="426"/>
      <c r="F57" s="199">
        <f>F56+F50+F27+F14+F11</f>
        <v>27267.54</v>
      </c>
      <c r="G57" s="199">
        <f>G56+G50+G27+G14+G11</f>
        <v>8065.41</v>
      </c>
      <c r="H57" s="199"/>
      <c r="I57" s="199">
        <f>I56+I50+I27+I14+I11</f>
        <v>18552.78</v>
      </c>
      <c r="J57" s="199"/>
      <c r="K57" s="199">
        <f>K56+K50+K27+K14+K11</f>
        <v>649.35</v>
      </c>
      <c r="L57" s="199"/>
      <c r="M57" s="199"/>
      <c r="N57" s="198">
        <f>N56+N50+N27+N14+N11</f>
        <v>0.10227884471117778</v>
      </c>
      <c r="O57" s="54"/>
    </row>
    <row r="58" spans="1:19" ht="14.1" customHeight="1" x14ac:dyDescent="0.25">
      <c r="A58" s="120"/>
      <c r="B58" s="279"/>
      <c r="C58" s="280" t="s">
        <v>31</v>
      </c>
      <c r="D58" s="421"/>
      <c r="E58" s="422"/>
      <c r="F58" s="281"/>
      <c r="G58" s="193"/>
      <c r="H58" s="193"/>
      <c r="I58" s="193"/>
      <c r="J58" s="193"/>
      <c r="K58" s="231"/>
      <c r="L58" s="193"/>
      <c r="M58" s="193"/>
      <c r="N58" s="200"/>
      <c r="O58" s="18"/>
    </row>
    <row r="59" spans="1:19" ht="14.1" customHeight="1" x14ac:dyDescent="0.25">
      <c r="A59" s="120"/>
      <c r="B59" s="279"/>
      <c r="C59" s="265" t="s">
        <v>32</v>
      </c>
      <c r="D59" s="413"/>
      <c r="E59" s="414"/>
      <c r="F59" s="282"/>
      <c r="G59" s="193"/>
      <c r="H59" s="193"/>
      <c r="I59" s="193"/>
      <c r="J59" s="193"/>
      <c r="K59" s="231"/>
      <c r="L59" s="193"/>
      <c r="M59" s="193"/>
      <c r="N59" s="200"/>
      <c r="O59" s="18"/>
    </row>
    <row r="60" spans="1:19" ht="14.1" customHeight="1" x14ac:dyDescent="0.25">
      <c r="A60" s="269">
        <v>4112</v>
      </c>
      <c r="B60" s="57">
        <v>4112101</v>
      </c>
      <c r="C60" s="270" t="s">
        <v>189</v>
      </c>
      <c r="D60" s="191" t="s">
        <v>151</v>
      </c>
      <c r="E60" s="191">
        <v>7</v>
      </c>
      <c r="F60" s="228">
        <f t="shared" ref="F60:F66" si="17">G60+I60+K60</f>
        <v>700</v>
      </c>
      <c r="G60" s="194">
        <v>73.5</v>
      </c>
      <c r="H60" s="194"/>
      <c r="I60" s="194">
        <v>626.5</v>
      </c>
      <c r="J60" s="194"/>
      <c r="K60" s="193">
        <v>0</v>
      </c>
      <c r="L60" s="194"/>
      <c r="M60" s="194"/>
      <c r="N60" s="195">
        <f>F60/F$97</f>
        <v>2.6256564141035254E-3</v>
      </c>
      <c r="O60" s="102"/>
      <c r="Q60">
        <v>700</v>
      </c>
      <c r="R60">
        <f>Q60*10.5%</f>
        <v>73.5</v>
      </c>
      <c r="S60">
        <f>Q60*89.5%</f>
        <v>626.5</v>
      </c>
    </row>
    <row r="61" spans="1:19" ht="14.1" customHeight="1" x14ac:dyDescent="0.25">
      <c r="A61" s="269">
        <v>4112</v>
      </c>
      <c r="B61" s="57">
        <v>4112101</v>
      </c>
      <c r="C61" s="270" t="s">
        <v>190</v>
      </c>
      <c r="D61" s="191" t="s">
        <v>151</v>
      </c>
      <c r="E61" s="191">
        <v>29</v>
      </c>
      <c r="F61" s="228">
        <f t="shared" si="17"/>
        <v>2223.17</v>
      </c>
      <c r="G61" s="194">
        <f>233.4-0.12</f>
        <v>233.28</v>
      </c>
      <c r="H61" s="194"/>
      <c r="I61" s="194">
        <f>1989.77+0.12</f>
        <v>1989.8899999999999</v>
      </c>
      <c r="J61" s="194"/>
      <c r="K61" s="193"/>
      <c r="L61" s="194"/>
      <c r="M61" s="194"/>
      <c r="N61" s="195"/>
      <c r="O61" s="102"/>
      <c r="Q61">
        <v>2222.85</v>
      </c>
      <c r="R61">
        <f t="shared" ref="R61:R63" si="18">Q61*10.5%</f>
        <v>233.39924999999999</v>
      </c>
      <c r="S61">
        <f t="shared" ref="S61:S63" si="19">Q61*89.5%</f>
        <v>1989.45075</v>
      </c>
    </row>
    <row r="62" spans="1:19" ht="14.1" customHeight="1" x14ac:dyDescent="0.25">
      <c r="A62" s="269">
        <v>4112</v>
      </c>
      <c r="B62" s="57">
        <v>4112101</v>
      </c>
      <c r="C62" s="270" t="s">
        <v>191</v>
      </c>
      <c r="D62" s="191" t="s">
        <v>151</v>
      </c>
      <c r="E62" s="191">
        <v>2</v>
      </c>
      <c r="F62" s="228">
        <f t="shared" si="17"/>
        <v>153.03</v>
      </c>
      <c r="G62" s="194">
        <v>16.07</v>
      </c>
      <c r="H62" s="194"/>
      <c r="I62" s="194">
        <v>136.96</v>
      </c>
      <c r="J62" s="194"/>
      <c r="K62" s="193"/>
      <c r="L62" s="194"/>
      <c r="M62" s="194"/>
      <c r="N62" s="195"/>
      <c r="O62" s="102"/>
      <c r="Q62">
        <v>153.03</v>
      </c>
      <c r="R62">
        <f t="shared" si="18"/>
        <v>16.068149999999999</v>
      </c>
      <c r="S62">
        <f t="shared" si="19"/>
        <v>136.96185</v>
      </c>
    </row>
    <row r="63" spans="1:19" ht="14.1" customHeight="1" x14ac:dyDescent="0.25">
      <c r="A63" s="269">
        <v>4112</v>
      </c>
      <c r="B63" s="57">
        <v>4112101</v>
      </c>
      <c r="C63" s="270" t="s">
        <v>192</v>
      </c>
      <c r="D63" s="191" t="s">
        <v>151</v>
      </c>
      <c r="E63" s="191">
        <v>24</v>
      </c>
      <c r="F63" s="228">
        <f t="shared" si="17"/>
        <v>61.25</v>
      </c>
      <c r="G63" s="194">
        <v>6.48</v>
      </c>
      <c r="H63" s="194"/>
      <c r="I63" s="194">
        <v>54.77</v>
      </c>
      <c r="J63" s="194"/>
      <c r="K63" s="193"/>
      <c r="L63" s="194"/>
      <c r="M63" s="194"/>
      <c r="N63" s="195"/>
      <c r="O63" s="102"/>
      <c r="Q63">
        <v>61.2</v>
      </c>
      <c r="R63">
        <f t="shared" si="18"/>
        <v>6.4260000000000002</v>
      </c>
      <c r="S63">
        <f t="shared" si="19"/>
        <v>54.774000000000001</v>
      </c>
    </row>
    <row r="64" spans="1:19" ht="14.1" customHeight="1" x14ac:dyDescent="0.25">
      <c r="A64" s="269">
        <v>4112</v>
      </c>
      <c r="B64" s="57">
        <v>4112202</v>
      </c>
      <c r="C64" s="270" t="s">
        <v>181</v>
      </c>
      <c r="D64" s="191" t="s">
        <v>151</v>
      </c>
      <c r="E64" s="191">
        <v>163</v>
      </c>
      <c r="F64" s="228">
        <f t="shared" si="17"/>
        <v>325.03000000000003</v>
      </c>
      <c r="G64" s="194">
        <v>34.119999999999997</v>
      </c>
      <c r="H64" s="194"/>
      <c r="I64" s="194">
        <v>290.91000000000003</v>
      </c>
      <c r="J64" s="194"/>
      <c r="K64" s="193">
        <v>0</v>
      </c>
      <c r="L64" s="194"/>
      <c r="M64" s="194"/>
      <c r="N64" s="195">
        <f>F64/F$97</f>
        <v>1.2191672918229555E-3</v>
      </c>
      <c r="O64" s="102"/>
      <c r="Q64">
        <f>SUM(Q60:Q63)</f>
        <v>3137.08</v>
      </c>
      <c r="R64">
        <f>SUM(R60:R63)</f>
        <v>329.39339999999999</v>
      </c>
      <c r="S64">
        <f>SUM(S60:S63)</f>
        <v>2807.6866</v>
      </c>
    </row>
    <row r="65" spans="1:19" ht="14.1" customHeight="1" x14ac:dyDescent="0.25">
      <c r="A65" s="269">
        <v>4112</v>
      </c>
      <c r="B65" s="57">
        <v>4112304</v>
      </c>
      <c r="C65" s="270" t="s">
        <v>183</v>
      </c>
      <c r="D65" s="239" t="s">
        <v>152</v>
      </c>
      <c r="E65" s="271">
        <v>660</v>
      </c>
      <c r="F65" s="228">
        <f t="shared" si="17"/>
        <v>5635.52</v>
      </c>
      <c r="G65" s="194">
        <v>591.73</v>
      </c>
      <c r="H65" s="194"/>
      <c r="I65" s="194">
        <v>5043.79</v>
      </c>
      <c r="J65" s="194"/>
      <c r="K65" s="193">
        <v>0</v>
      </c>
      <c r="L65" s="194"/>
      <c r="M65" s="194"/>
      <c r="N65" s="195">
        <f>F65/F$97</f>
        <v>2.1138484621155286E-2</v>
      </c>
      <c r="O65" s="102"/>
      <c r="Q65">
        <f>5645.52-60</f>
        <v>5585.52</v>
      </c>
      <c r="R65">
        <f>Q65*10.5%</f>
        <v>586.4796</v>
      </c>
      <c r="S65">
        <f>Q65*89.5%</f>
        <v>4999.0404000000008</v>
      </c>
    </row>
    <row r="66" spans="1:19" ht="14.1" customHeight="1" x14ac:dyDescent="0.25">
      <c r="A66" s="269">
        <v>4112</v>
      </c>
      <c r="B66" s="57">
        <v>4112314</v>
      </c>
      <c r="C66" s="270" t="s">
        <v>29</v>
      </c>
      <c r="D66" s="191" t="s">
        <v>15</v>
      </c>
      <c r="E66" s="276">
        <v>0</v>
      </c>
      <c r="F66" s="228">
        <f t="shared" si="17"/>
        <v>152</v>
      </c>
      <c r="G66" s="194">
        <v>15.95</v>
      </c>
      <c r="H66" s="194"/>
      <c r="I66" s="194">
        <v>136.05000000000001</v>
      </c>
      <c r="J66" s="194"/>
      <c r="K66" s="193">
        <v>0</v>
      </c>
      <c r="L66" s="194"/>
      <c r="M66" s="194"/>
      <c r="N66" s="195">
        <f>F66/F$97</f>
        <v>5.7014253563390837E-4</v>
      </c>
      <c r="O66" s="102"/>
    </row>
    <row r="67" spans="1:19" ht="14.1" customHeight="1" x14ac:dyDescent="0.25">
      <c r="A67" s="283"/>
      <c r="B67" s="120"/>
      <c r="C67" s="263" t="s">
        <v>148</v>
      </c>
      <c r="D67" s="415"/>
      <c r="E67" s="416"/>
      <c r="F67" s="199">
        <f>SUM(F60:F66)</f>
        <v>9250</v>
      </c>
      <c r="G67" s="199">
        <f>SUM(G60:G66)</f>
        <v>971.13000000000011</v>
      </c>
      <c r="H67" s="199"/>
      <c r="I67" s="199">
        <f>SUM(I60:I66)</f>
        <v>8278.869999999999</v>
      </c>
      <c r="J67" s="199"/>
      <c r="K67" s="199">
        <f>SUM(K60:K66)</f>
        <v>0</v>
      </c>
      <c r="L67" s="194"/>
      <c r="M67" s="194"/>
      <c r="N67" s="198">
        <f>SUM(N60:N66)</f>
        <v>2.5553450862715675E-2</v>
      </c>
      <c r="O67" s="107"/>
    </row>
    <row r="68" spans="1:19" ht="69.75" customHeight="1" x14ac:dyDescent="0.25">
      <c r="A68" s="57">
        <v>4141</v>
      </c>
      <c r="B68" s="57">
        <v>4141101</v>
      </c>
      <c r="C68" s="284" t="s">
        <v>34</v>
      </c>
      <c r="D68" s="285" t="s">
        <v>68</v>
      </c>
      <c r="E68" s="286">
        <v>66.540000000000006</v>
      </c>
      <c r="F68" s="228">
        <f>G68+I68+K68</f>
        <v>10540</v>
      </c>
      <c r="G68" s="194">
        <v>10540</v>
      </c>
      <c r="H68" s="194"/>
      <c r="I68" s="194">
        <v>0</v>
      </c>
      <c r="J68" s="194"/>
      <c r="K68" s="194">
        <v>0</v>
      </c>
      <c r="L68" s="194"/>
      <c r="M68" s="194"/>
      <c r="N68" s="195">
        <f>F68/F$97</f>
        <v>3.9534883720930225E-2</v>
      </c>
      <c r="O68" s="102"/>
    </row>
    <row r="69" spans="1:19" ht="14.1" customHeight="1" x14ac:dyDescent="0.25">
      <c r="A69" s="120"/>
      <c r="B69" s="120"/>
      <c r="C69" s="263" t="s">
        <v>148</v>
      </c>
      <c r="D69" s="258"/>
      <c r="E69" s="282"/>
      <c r="F69" s="213">
        <f>F68</f>
        <v>10540</v>
      </c>
      <c r="G69" s="213">
        <f>G68</f>
        <v>10540</v>
      </c>
      <c r="H69" s="193"/>
      <c r="I69" s="213">
        <f>I68</f>
        <v>0</v>
      </c>
      <c r="J69" s="193"/>
      <c r="K69" s="213">
        <f>K68</f>
        <v>0</v>
      </c>
      <c r="L69" s="193"/>
      <c r="M69" s="193"/>
      <c r="N69" s="226">
        <f>SUM(N68)</f>
        <v>3.9534883720930225E-2</v>
      </c>
      <c r="O69" s="108"/>
    </row>
    <row r="70" spans="1:19" ht="14.1" customHeight="1" x14ac:dyDescent="0.25">
      <c r="A70" s="120"/>
      <c r="B70" s="262"/>
      <c r="C70" s="265" t="s">
        <v>35</v>
      </c>
      <c r="D70" s="258"/>
      <c r="E70" s="282"/>
      <c r="F70" s="258"/>
      <c r="G70" s="193"/>
      <c r="H70" s="193"/>
      <c r="I70" s="193"/>
      <c r="J70" s="193"/>
      <c r="K70" s="231"/>
      <c r="L70" s="193"/>
      <c r="M70" s="193"/>
      <c r="N70" s="200"/>
      <c r="O70" s="18"/>
    </row>
    <row r="71" spans="1:19" ht="14.1" customHeight="1" x14ac:dyDescent="0.25">
      <c r="A71" s="57"/>
      <c r="B71" s="57"/>
      <c r="C71" s="263" t="s">
        <v>132</v>
      </c>
      <c r="D71" s="411" t="s">
        <v>40</v>
      </c>
      <c r="E71" s="412"/>
      <c r="F71" s="228"/>
      <c r="G71" s="204"/>
      <c r="H71" s="204"/>
      <c r="I71" s="21"/>
      <c r="J71" s="22"/>
      <c r="K71" s="231"/>
      <c r="L71" s="193"/>
      <c r="M71" s="193"/>
      <c r="N71" s="216"/>
      <c r="O71" s="109"/>
    </row>
    <row r="72" spans="1:19" ht="14.1" customHeight="1" x14ac:dyDescent="0.25">
      <c r="A72" s="57">
        <v>4111</v>
      </c>
      <c r="B72" s="57">
        <v>4111304</v>
      </c>
      <c r="C72" s="260" t="s">
        <v>188</v>
      </c>
      <c r="D72" s="287" t="s">
        <v>153</v>
      </c>
      <c r="E72" s="288">
        <v>298.387</v>
      </c>
      <c r="F72" s="228">
        <f t="shared" ref="F72" si="20">G72+I72+K72</f>
        <v>71303.5</v>
      </c>
      <c r="G72" s="194">
        <v>8912.94</v>
      </c>
      <c r="H72" s="194"/>
      <c r="I72" s="47">
        <v>62390.559999999998</v>
      </c>
      <c r="J72" s="47"/>
      <c r="K72" s="193">
        <v>0</v>
      </c>
      <c r="L72" s="194"/>
      <c r="M72" s="194"/>
      <c r="N72" s="195">
        <f t="shared" ref="N72:N81" si="21">F72/F$97</f>
        <v>0.26745498874718676</v>
      </c>
      <c r="O72" s="102"/>
    </row>
    <row r="73" spans="1:19" ht="14.1" customHeight="1" x14ac:dyDescent="0.25">
      <c r="A73" s="57">
        <v>4111</v>
      </c>
      <c r="B73" s="57">
        <v>4111303</v>
      </c>
      <c r="C73" s="260" t="s">
        <v>36</v>
      </c>
      <c r="D73" s="287" t="s">
        <v>37</v>
      </c>
      <c r="E73" s="289">
        <v>920</v>
      </c>
      <c r="F73" s="228">
        <f t="shared" ref="F73:F74" si="22">G73+I73+K73</f>
        <v>12841.009999999998</v>
      </c>
      <c r="G73" s="194">
        <v>1605.13</v>
      </c>
      <c r="H73" s="194"/>
      <c r="I73" s="47">
        <v>11235.88</v>
      </c>
      <c r="J73" s="47"/>
      <c r="K73" s="193">
        <v>0</v>
      </c>
      <c r="L73" s="194"/>
      <c r="M73" s="194"/>
      <c r="N73" s="195">
        <f t="shared" si="21"/>
        <v>4.8165828957239296E-2</v>
      </c>
      <c r="O73" s="102"/>
    </row>
    <row r="74" spans="1:19" ht="14.1" customHeight="1" x14ac:dyDescent="0.25">
      <c r="A74" s="57">
        <v>4111</v>
      </c>
      <c r="B74" s="57">
        <v>4111307</v>
      </c>
      <c r="C74" s="260" t="s">
        <v>38</v>
      </c>
      <c r="D74" s="287" t="s">
        <v>153</v>
      </c>
      <c r="E74" s="290">
        <v>140.97</v>
      </c>
      <c r="F74" s="228">
        <f t="shared" si="22"/>
        <v>47128.5</v>
      </c>
      <c r="G74" s="194">
        <v>5891.06</v>
      </c>
      <c r="H74" s="194"/>
      <c r="I74" s="47">
        <v>41237.440000000002</v>
      </c>
      <c r="J74" s="47"/>
      <c r="K74" s="193">
        <v>0</v>
      </c>
      <c r="L74" s="194"/>
      <c r="M74" s="194"/>
      <c r="N74" s="195">
        <f t="shared" si="21"/>
        <v>0.17677606901725426</v>
      </c>
      <c r="O74" s="102"/>
    </row>
    <row r="75" spans="1:19" ht="14.1" customHeight="1" x14ac:dyDescent="0.25">
      <c r="A75" s="57"/>
      <c r="B75" s="57"/>
      <c r="C75" s="263" t="s">
        <v>124</v>
      </c>
      <c r="D75" s="411" t="s">
        <v>40</v>
      </c>
      <c r="E75" s="412"/>
      <c r="F75" s="228"/>
      <c r="G75" s="204"/>
      <c r="H75" s="204"/>
      <c r="I75" s="21"/>
      <c r="J75" s="22"/>
      <c r="K75" s="231"/>
      <c r="L75" s="193"/>
      <c r="M75" s="193"/>
      <c r="N75" s="195">
        <f t="shared" si="21"/>
        <v>0</v>
      </c>
      <c r="O75" s="109"/>
    </row>
    <row r="76" spans="1:19" ht="14.1" customHeight="1" x14ac:dyDescent="0.25">
      <c r="A76" s="57">
        <v>4111</v>
      </c>
      <c r="B76" s="57">
        <v>4111317</v>
      </c>
      <c r="C76" s="260" t="s">
        <v>133</v>
      </c>
      <c r="D76" s="287" t="s">
        <v>149</v>
      </c>
      <c r="E76" s="290">
        <v>23</v>
      </c>
      <c r="F76" s="228">
        <f t="shared" ref="F76:F85" si="23">G76+I76+K76</f>
        <v>10693.7</v>
      </c>
      <c r="G76" s="194">
        <v>1336.71</v>
      </c>
      <c r="H76" s="194"/>
      <c r="I76" s="47">
        <v>9356.99</v>
      </c>
      <c r="J76" s="47"/>
      <c r="K76" s="193">
        <v>0</v>
      </c>
      <c r="L76" s="194"/>
      <c r="M76" s="194"/>
      <c r="N76" s="195">
        <f t="shared" si="21"/>
        <v>4.0111402850712671E-2</v>
      </c>
      <c r="O76" s="102"/>
    </row>
    <row r="77" spans="1:19" ht="14.1" customHeight="1" x14ac:dyDescent="0.25">
      <c r="A77" s="57">
        <v>4111</v>
      </c>
      <c r="B77" s="57">
        <v>4111317</v>
      </c>
      <c r="C77" s="260" t="s">
        <v>134</v>
      </c>
      <c r="D77" s="287" t="s">
        <v>149</v>
      </c>
      <c r="E77" s="290">
        <v>4</v>
      </c>
      <c r="F77" s="228">
        <f t="shared" si="23"/>
        <v>8500</v>
      </c>
      <c r="G77" s="194">
        <v>1062.5</v>
      </c>
      <c r="H77" s="194"/>
      <c r="I77" s="47">
        <v>7437.5</v>
      </c>
      <c r="J77" s="47"/>
      <c r="K77" s="193">
        <v>0</v>
      </c>
      <c r="L77" s="194"/>
      <c r="M77" s="194"/>
      <c r="N77" s="195">
        <f t="shared" si="21"/>
        <v>3.1882970742685666E-2</v>
      </c>
      <c r="O77" s="102"/>
    </row>
    <row r="78" spans="1:19" ht="14.1" customHeight="1" x14ac:dyDescent="0.25">
      <c r="A78" s="57">
        <v>4111</v>
      </c>
      <c r="B78" s="57">
        <v>4111317</v>
      </c>
      <c r="C78" s="260" t="s">
        <v>135</v>
      </c>
      <c r="D78" s="287" t="s">
        <v>149</v>
      </c>
      <c r="E78" s="290">
        <v>2</v>
      </c>
      <c r="F78" s="228">
        <f t="shared" si="23"/>
        <v>1500</v>
      </c>
      <c r="G78" s="194">
        <v>187.5</v>
      </c>
      <c r="H78" s="194"/>
      <c r="I78" s="47">
        <v>1312.5</v>
      </c>
      <c r="J78" s="47"/>
      <c r="K78" s="193">
        <v>0</v>
      </c>
      <c r="L78" s="194"/>
      <c r="M78" s="194"/>
      <c r="N78" s="195">
        <f t="shared" si="21"/>
        <v>5.6264066016504114E-3</v>
      </c>
      <c r="O78" s="102"/>
    </row>
    <row r="79" spans="1:19" ht="14.1" customHeight="1" x14ac:dyDescent="0.25">
      <c r="A79" s="57">
        <v>4111</v>
      </c>
      <c r="B79" s="57">
        <v>4111317</v>
      </c>
      <c r="C79" s="260" t="s">
        <v>136</v>
      </c>
      <c r="D79" s="287" t="s">
        <v>149</v>
      </c>
      <c r="E79" s="290">
        <v>3</v>
      </c>
      <c r="F79" s="228">
        <f t="shared" si="23"/>
        <v>2280</v>
      </c>
      <c r="G79" s="194">
        <v>285</v>
      </c>
      <c r="H79" s="194"/>
      <c r="I79" s="47">
        <v>1995</v>
      </c>
      <c r="J79" s="47"/>
      <c r="K79" s="193">
        <v>0</v>
      </c>
      <c r="L79" s="194"/>
      <c r="M79" s="194"/>
      <c r="N79" s="195">
        <f t="shared" si="21"/>
        <v>8.5521380345086259E-3</v>
      </c>
      <c r="O79" s="102"/>
    </row>
    <row r="80" spans="1:19" ht="14.1" customHeight="1" x14ac:dyDescent="0.25">
      <c r="A80" s="57">
        <v>4111</v>
      </c>
      <c r="B80" s="57">
        <v>4111317</v>
      </c>
      <c r="C80" s="270" t="s">
        <v>137</v>
      </c>
      <c r="D80" s="287" t="s">
        <v>149</v>
      </c>
      <c r="E80" s="290">
        <v>22</v>
      </c>
      <c r="F80" s="228">
        <f t="shared" si="23"/>
        <v>1750</v>
      </c>
      <c r="G80" s="204">
        <v>218.75</v>
      </c>
      <c r="H80" s="204"/>
      <c r="I80" s="21">
        <v>1531.25</v>
      </c>
      <c r="J80" s="21"/>
      <c r="K80" s="193">
        <v>0</v>
      </c>
      <c r="L80" s="194"/>
      <c r="M80" s="194"/>
      <c r="N80" s="195">
        <f t="shared" si="21"/>
        <v>6.5641410352588131E-3</v>
      </c>
      <c r="O80" s="102"/>
    </row>
    <row r="81" spans="1:18" ht="14.1" customHeight="1" x14ac:dyDescent="0.25">
      <c r="A81" s="57"/>
      <c r="B81" s="57"/>
      <c r="C81" s="263" t="s">
        <v>131</v>
      </c>
      <c r="D81" s="411" t="s">
        <v>40</v>
      </c>
      <c r="E81" s="412"/>
      <c r="F81" s="228"/>
      <c r="G81" s="204"/>
      <c r="H81" s="204"/>
      <c r="I81" s="21"/>
      <c r="J81" s="22"/>
      <c r="K81" s="231"/>
      <c r="L81" s="193"/>
      <c r="M81" s="193"/>
      <c r="N81" s="195">
        <f t="shared" si="21"/>
        <v>0</v>
      </c>
      <c r="O81" s="109"/>
    </row>
    <row r="82" spans="1:18" ht="14.1" customHeight="1" x14ac:dyDescent="0.25">
      <c r="A82" s="57"/>
      <c r="B82" s="57"/>
      <c r="C82" s="263" t="s">
        <v>124</v>
      </c>
      <c r="D82" s="291" t="s">
        <v>40</v>
      </c>
      <c r="E82" s="292"/>
      <c r="F82" s="228"/>
      <c r="G82" s="204"/>
      <c r="H82" s="204"/>
      <c r="I82" s="21"/>
      <c r="J82" s="22"/>
      <c r="K82" s="231"/>
      <c r="L82" s="193"/>
      <c r="M82" s="193"/>
      <c r="N82" s="195"/>
      <c r="O82" s="109"/>
    </row>
    <row r="83" spans="1:18" ht="14.1" customHeight="1" x14ac:dyDescent="0.25">
      <c r="A83" s="57">
        <v>4111</v>
      </c>
      <c r="B83" s="57">
        <v>4111317</v>
      </c>
      <c r="C83" s="260" t="s">
        <v>138</v>
      </c>
      <c r="D83" s="287" t="s">
        <v>149</v>
      </c>
      <c r="E83" s="290">
        <v>21</v>
      </c>
      <c r="F83" s="228">
        <f t="shared" si="23"/>
        <v>11862</v>
      </c>
      <c r="G83" s="194">
        <v>1482.75</v>
      </c>
      <c r="H83" s="194"/>
      <c r="I83" s="47">
        <v>10379.25</v>
      </c>
      <c r="J83" s="47"/>
      <c r="K83" s="193">
        <v>0</v>
      </c>
      <c r="L83" s="194"/>
      <c r="M83" s="194"/>
      <c r="N83" s="195">
        <f>F83/F$97</f>
        <v>4.4493623405851453E-2</v>
      </c>
      <c r="O83" s="102"/>
    </row>
    <row r="84" spans="1:18" ht="14.1" customHeight="1" x14ac:dyDescent="0.25">
      <c r="A84" s="57">
        <v>4111</v>
      </c>
      <c r="B84" s="57">
        <v>4111317</v>
      </c>
      <c r="C84" s="260" t="s">
        <v>139</v>
      </c>
      <c r="D84" s="287" t="s">
        <v>149</v>
      </c>
      <c r="E84" s="290">
        <v>4</v>
      </c>
      <c r="F84" s="228">
        <f t="shared" si="23"/>
        <v>8500</v>
      </c>
      <c r="G84" s="194">
        <v>1062.5</v>
      </c>
      <c r="H84" s="194"/>
      <c r="I84" s="47">
        <v>7437.5</v>
      </c>
      <c r="J84" s="47"/>
      <c r="K84" s="193">
        <v>0</v>
      </c>
      <c r="L84" s="194"/>
      <c r="M84" s="194"/>
      <c r="N84" s="195">
        <f>F84/F$97</f>
        <v>3.1882970742685666E-2</v>
      </c>
      <c r="O84" s="102"/>
    </row>
    <row r="85" spans="1:18" ht="23.25" customHeight="1" x14ac:dyDescent="0.25">
      <c r="A85" s="57">
        <v>4111</v>
      </c>
      <c r="B85" s="57">
        <v>4111317</v>
      </c>
      <c r="C85" s="293" t="s">
        <v>141</v>
      </c>
      <c r="D85" s="294" t="s">
        <v>149</v>
      </c>
      <c r="E85" s="295">
        <v>22</v>
      </c>
      <c r="F85" s="228">
        <f t="shared" si="23"/>
        <v>10081.289999999999</v>
      </c>
      <c r="G85" s="204">
        <v>1260.1600000000001</v>
      </c>
      <c r="H85" s="204"/>
      <c r="I85" s="21">
        <v>8821.1299999999992</v>
      </c>
      <c r="J85" s="21"/>
      <c r="K85" s="193">
        <v>0</v>
      </c>
      <c r="L85" s="194"/>
      <c r="M85" s="194"/>
      <c r="N85" s="195">
        <f>F85/F$97</f>
        <v>3.781429107276818E-2</v>
      </c>
      <c r="O85" s="102"/>
    </row>
    <row r="86" spans="1:18" ht="14.1" customHeight="1" x14ac:dyDescent="0.25">
      <c r="A86" s="57"/>
      <c r="B86" s="57"/>
      <c r="C86" s="263" t="s">
        <v>148</v>
      </c>
      <c r="D86" s="415"/>
      <c r="E86" s="416"/>
      <c r="F86" s="199">
        <f>SUM(F72:F85)</f>
        <v>186440.00000000003</v>
      </c>
      <c r="G86" s="199">
        <f>SUM(G72:G85)</f>
        <v>23305</v>
      </c>
      <c r="H86" s="218"/>
      <c r="I86" s="199">
        <f>SUM(I72:I85)</f>
        <v>163135</v>
      </c>
      <c r="J86" s="199"/>
      <c r="K86" s="199">
        <f>SUM(K72:K85)</f>
        <v>0</v>
      </c>
      <c r="L86" s="218"/>
      <c r="M86" s="218"/>
      <c r="N86" s="226">
        <f>SUM(N72:N85)</f>
        <v>0.69932483120780176</v>
      </c>
      <c r="O86" s="54"/>
    </row>
    <row r="87" spans="1:18" ht="14.1" customHeight="1" x14ac:dyDescent="0.25">
      <c r="A87" s="57"/>
      <c r="B87" s="57"/>
      <c r="C87" s="263" t="s">
        <v>145</v>
      </c>
      <c r="D87" s="413"/>
      <c r="E87" s="414"/>
      <c r="F87" s="282"/>
      <c r="G87" s="219"/>
      <c r="H87" s="219"/>
      <c r="I87" s="24"/>
      <c r="J87" s="24"/>
      <c r="K87" s="232"/>
      <c r="L87" s="219"/>
      <c r="M87" s="219"/>
      <c r="N87" s="216"/>
      <c r="O87" s="109"/>
    </row>
    <row r="88" spans="1:18" ht="14.1" customHeight="1" x14ac:dyDescent="0.25">
      <c r="A88" s="57">
        <v>4911</v>
      </c>
      <c r="B88" s="57">
        <v>4911111</v>
      </c>
      <c r="C88" s="296" t="s">
        <v>146</v>
      </c>
      <c r="D88" s="413"/>
      <c r="E88" s="414"/>
      <c r="F88" s="228">
        <f>G88+I88+K88</f>
        <v>284</v>
      </c>
      <c r="G88" s="204">
        <v>284</v>
      </c>
      <c r="H88" s="204"/>
      <c r="I88" s="204">
        <v>0</v>
      </c>
      <c r="J88" s="204"/>
      <c r="K88" s="193">
        <v>0</v>
      </c>
      <c r="L88" s="204"/>
      <c r="M88" s="204"/>
      <c r="N88" s="195">
        <f>F88/F$97</f>
        <v>1.0652663165791445E-3</v>
      </c>
      <c r="O88" s="102"/>
    </row>
    <row r="89" spans="1:18" ht="14.1" customHeight="1" x14ac:dyDescent="0.25">
      <c r="A89" s="297"/>
      <c r="B89" s="57"/>
      <c r="C89" s="263" t="s">
        <v>148</v>
      </c>
      <c r="D89" s="413"/>
      <c r="E89" s="414"/>
      <c r="F89" s="213">
        <f>F88</f>
        <v>284</v>
      </c>
      <c r="G89" s="213">
        <f t="shared" ref="G89:I89" si="24">G88</f>
        <v>284</v>
      </c>
      <c r="H89" s="193"/>
      <c r="I89" s="213">
        <f t="shared" si="24"/>
        <v>0</v>
      </c>
      <c r="J89" s="219"/>
      <c r="K89" s="193">
        <v>0</v>
      </c>
      <c r="L89" s="219"/>
      <c r="M89" s="219"/>
      <c r="N89" s="198">
        <f>SUM(N88)</f>
        <v>1.0652663165791445E-3</v>
      </c>
      <c r="O89" s="110"/>
      <c r="P89" s="145"/>
    </row>
    <row r="90" spans="1:18" ht="14.1" customHeight="1" x14ac:dyDescent="0.25">
      <c r="A90" s="57"/>
      <c r="B90" s="57"/>
      <c r="C90" s="263" t="s">
        <v>39</v>
      </c>
      <c r="D90" s="413"/>
      <c r="E90" s="414"/>
      <c r="F90" s="282"/>
      <c r="G90" s="219"/>
      <c r="H90" s="219"/>
      <c r="I90" s="24"/>
      <c r="J90" s="24"/>
      <c r="K90" s="232"/>
      <c r="L90" s="219"/>
      <c r="M90" s="219"/>
      <c r="N90" s="216"/>
      <c r="O90" s="109"/>
    </row>
    <row r="91" spans="1:18" ht="14.1" customHeight="1" x14ac:dyDescent="0.25">
      <c r="A91" s="57">
        <v>7215</v>
      </c>
      <c r="B91" s="57">
        <v>7215205</v>
      </c>
      <c r="C91" s="296" t="s">
        <v>130</v>
      </c>
      <c r="D91" s="413"/>
      <c r="E91" s="414"/>
      <c r="F91" s="228">
        <f>G91+I91+K91</f>
        <v>6563</v>
      </c>
      <c r="G91" s="204">
        <v>6563</v>
      </c>
      <c r="H91" s="204"/>
      <c r="I91" s="204">
        <v>0</v>
      </c>
      <c r="J91" s="204"/>
      <c r="K91" s="193">
        <v>0</v>
      </c>
      <c r="L91" s="204"/>
      <c r="M91" s="204"/>
      <c r="N91" s="195">
        <f>F91/F$97</f>
        <v>2.4617404351087765E-2</v>
      </c>
      <c r="O91" s="102"/>
    </row>
    <row r="92" spans="1:18" ht="14.1" customHeight="1" x14ac:dyDescent="0.25">
      <c r="A92" s="297"/>
      <c r="B92" s="57"/>
      <c r="C92" s="263" t="s">
        <v>148</v>
      </c>
      <c r="D92" s="413"/>
      <c r="E92" s="414"/>
      <c r="F92" s="213">
        <f>F91</f>
        <v>6563</v>
      </c>
      <c r="G92" s="213">
        <f t="shared" ref="G92:I92" si="25">G91</f>
        <v>6563</v>
      </c>
      <c r="H92" s="193"/>
      <c r="I92" s="213">
        <f t="shared" si="25"/>
        <v>0</v>
      </c>
      <c r="J92" s="219"/>
      <c r="K92" s="193">
        <v>0</v>
      </c>
      <c r="L92" s="219"/>
      <c r="M92" s="219"/>
      <c r="N92" s="198">
        <f>SUM(N91)</f>
        <v>2.4617404351087765E-2</v>
      </c>
      <c r="O92" s="110"/>
      <c r="P92" s="145"/>
    </row>
    <row r="93" spans="1:18" ht="14.1" customHeight="1" x14ac:dyDescent="0.25">
      <c r="A93" s="120"/>
      <c r="B93" s="120"/>
      <c r="C93" s="263" t="s">
        <v>42</v>
      </c>
      <c r="D93" s="413"/>
      <c r="E93" s="414"/>
      <c r="F93" s="199">
        <f>F92+F89+F86+F69+F67</f>
        <v>213077.00000000003</v>
      </c>
      <c r="G93" s="199">
        <f>G92+G89+G86+G69+G67</f>
        <v>41663.129999999997</v>
      </c>
      <c r="H93" s="199"/>
      <c r="I93" s="199">
        <f>I92+I89+I86+I69+I67</f>
        <v>171413.87</v>
      </c>
      <c r="J93" s="199"/>
      <c r="K93" s="199">
        <f>K92+K89+K86+K69+K67</f>
        <v>0</v>
      </c>
      <c r="L93" s="199"/>
      <c r="M93" s="199"/>
      <c r="N93" s="199">
        <f>N92+N89+N86+N69+N67</f>
        <v>0.79009583645911452</v>
      </c>
      <c r="O93" s="54"/>
    </row>
    <row r="94" spans="1:18" ht="14.1" customHeight="1" x14ac:dyDescent="0.25">
      <c r="A94" s="120"/>
      <c r="B94" s="120"/>
      <c r="C94" s="263" t="s">
        <v>43</v>
      </c>
      <c r="D94" s="413"/>
      <c r="E94" s="414"/>
      <c r="F94" s="199">
        <f>F93+F57</f>
        <v>240344.54000000004</v>
      </c>
      <c r="G94" s="199">
        <f>G93+G57</f>
        <v>49728.539999999994</v>
      </c>
      <c r="H94" s="199"/>
      <c r="I94" s="199">
        <f>I93+I57</f>
        <v>189966.65</v>
      </c>
      <c r="J94" s="199"/>
      <c r="K94" s="199">
        <f>K93+K57</f>
        <v>649.35</v>
      </c>
      <c r="L94" s="199"/>
      <c r="M94" s="199"/>
      <c r="N94" s="226">
        <f>N93+N57</f>
        <v>0.89237468117029228</v>
      </c>
      <c r="O94" s="54"/>
    </row>
    <row r="95" spans="1:18" ht="14.1" customHeight="1" x14ac:dyDescent="0.25">
      <c r="A95" s="120" t="s">
        <v>40</v>
      </c>
      <c r="B95" s="279"/>
      <c r="C95" s="265" t="s">
        <v>44</v>
      </c>
      <c r="D95" s="413"/>
      <c r="E95" s="414"/>
      <c r="F95" s="228">
        <f>G95+I95+K95</f>
        <v>5013.46</v>
      </c>
      <c r="G95" s="204">
        <v>1871.46</v>
      </c>
      <c r="H95" s="219"/>
      <c r="I95" s="21">
        <v>3142</v>
      </c>
      <c r="J95" s="24"/>
      <c r="K95" s="193">
        <v>0</v>
      </c>
      <c r="L95" s="221"/>
      <c r="M95" s="221"/>
      <c r="N95" s="195">
        <f t="shared" ref="N95:N96" si="26">F95/F$97</f>
        <v>1.8805176294073515E-2</v>
      </c>
      <c r="O95" s="102"/>
      <c r="Q95" s="145"/>
      <c r="R95" s="145"/>
    </row>
    <row r="96" spans="1:18" ht="14.1" customHeight="1" x14ac:dyDescent="0.25">
      <c r="A96" s="60" t="s">
        <v>40</v>
      </c>
      <c r="B96" s="9"/>
      <c r="C96" s="17" t="s">
        <v>45</v>
      </c>
      <c r="D96" s="419"/>
      <c r="E96" s="420"/>
      <c r="F96" s="223">
        <f>G96+I96+K96</f>
        <v>21242</v>
      </c>
      <c r="G96" s="193">
        <v>0</v>
      </c>
      <c r="H96" s="219"/>
      <c r="I96" s="21">
        <v>21242</v>
      </c>
      <c r="J96" s="21"/>
      <c r="K96" s="193">
        <v>0</v>
      </c>
      <c r="L96" s="221"/>
      <c r="M96" s="221"/>
      <c r="N96" s="195">
        <f t="shared" si="26"/>
        <v>7.9677419354838686E-2</v>
      </c>
      <c r="O96" s="102"/>
      <c r="P96" s="145"/>
      <c r="R96" s="145"/>
    </row>
    <row r="97" spans="1:16" ht="14.1" customHeight="1" x14ac:dyDescent="0.25">
      <c r="A97" s="80"/>
      <c r="B97" s="9"/>
      <c r="C97" s="17" t="s">
        <v>46</v>
      </c>
      <c r="D97" s="419"/>
      <c r="E97" s="420"/>
      <c r="F97" s="199">
        <f>F96+F95+F94</f>
        <v>266600.00000000006</v>
      </c>
      <c r="G97" s="199">
        <f>G96+G95+G94</f>
        <v>51599.999999999993</v>
      </c>
      <c r="H97" s="199"/>
      <c r="I97" s="199">
        <f>I96+I95+I94</f>
        <v>214350.65</v>
      </c>
      <c r="J97" s="199"/>
      <c r="K97" s="199">
        <f>K96+K95+K94</f>
        <v>649.35</v>
      </c>
      <c r="L97" s="199"/>
      <c r="M97" s="199"/>
      <c r="N97" s="226">
        <f>N96+N95+N94</f>
        <v>0.99085727681920455</v>
      </c>
      <c r="O97" s="54"/>
      <c r="P97" s="145"/>
    </row>
    <row r="98" spans="1:16" ht="14.1" customHeight="1" x14ac:dyDescent="0.25">
      <c r="A98" s="52"/>
      <c r="B98" s="119" t="s">
        <v>112</v>
      </c>
      <c r="C98" s="53"/>
      <c r="D98" s="52"/>
      <c r="E98" s="98"/>
      <c r="F98" s="111"/>
      <c r="G98" s="111"/>
      <c r="H98" s="54"/>
      <c r="I98" s="111"/>
      <c r="J98" s="54"/>
      <c r="K98" s="54"/>
      <c r="L98" s="54"/>
      <c r="M98" s="54"/>
      <c r="N98" s="54"/>
      <c r="O98" s="54"/>
      <c r="P98" s="145"/>
    </row>
    <row r="99" spans="1:16" ht="14.1" customHeight="1" x14ac:dyDescent="0.25">
      <c r="A99" s="52"/>
      <c r="B99" s="119" t="s">
        <v>113</v>
      </c>
      <c r="C99" s="53"/>
      <c r="D99" s="52"/>
      <c r="E99" s="101"/>
      <c r="F99" s="233"/>
      <c r="G99" s="234"/>
      <c r="H99" s="54"/>
      <c r="I99" s="54"/>
      <c r="J99" s="54"/>
      <c r="K99" s="54"/>
      <c r="L99" s="54"/>
      <c r="M99" s="54"/>
      <c r="N99" s="54"/>
      <c r="O99" s="54"/>
    </row>
    <row r="100" spans="1:16" ht="15.75" customHeight="1" x14ac:dyDescent="0.25">
      <c r="A100" s="52"/>
      <c r="B100" s="46"/>
      <c r="C100" s="53"/>
      <c r="D100" s="52"/>
      <c r="E100" s="52"/>
      <c r="F100" s="52"/>
      <c r="G100" s="54"/>
      <c r="H100" s="54"/>
      <c r="I100" s="54"/>
      <c r="J100" s="54"/>
      <c r="K100" s="54"/>
      <c r="L100" s="54"/>
      <c r="M100" s="54"/>
      <c r="N100" s="54"/>
      <c r="O100" s="54"/>
    </row>
    <row r="101" spans="1:16" ht="15.75" customHeight="1" x14ac:dyDescent="0.25">
      <c r="A101" s="52"/>
      <c r="B101" s="46"/>
      <c r="C101" s="53"/>
      <c r="D101" s="98"/>
      <c r="E101" s="52"/>
      <c r="F101" s="98"/>
      <c r="G101" s="54"/>
      <c r="H101" s="54"/>
      <c r="I101" s="54"/>
      <c r="J101" s="54"/>
      <c r="K101" s="54"/>
      <c r="L101" s="54"/>
      <c r="M101" s="54"/>
      <c r="N101" s="54"/>
      <c r="O101" s="54"/>
    </row>
    <row r="102" spans="1:16" ht="15.75" customHeight="1" x14ac:dyDescent="0.25">
      <c r="A102" s="52"/>
      <c r="B102" s="46"/>
      <c r="C102" s="53"/>
      <c r="D102" s="98"/>
      <c r="E102" s="52"/>
      <c r="F102" s="98"/>
      <c r="G102" s="54"/>
      <c r="H102" s="54"/>
      <c r="I102" s="54"/>
      <c r="J102" s="54"/>
      <c r="K102" s="54"/>
      <c r="L102" s="54"/>
      <c r="M102" s="54"/>
      <c r="N102" s="54"/>
      <c r="O102" s="54"/>
    </row>
    <row r="103" spans="1:16" ht="15.75" customHeight="1" x14ac:dyDescent="0.25">
      <c r="A103" s="52"/>
      <c r="B103" s="46"/>
      <c r="C103" s="53"/>
      <c r="D103" s="98"/>
      <c r="E103" s="52"/>
      <c r="F103" s="52"/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6" ht="15.75" customHeight="1" x14ac:dyDescent="0.25">
      <c r="A104" s="52"/>
      <c r="B104" s="46"/>
      <c r="C104" s="53"/>
      <c r="D104" s="52"/>
      <c r="E104" s="52"/>
      <c r="F104" s="52"/>
      <c r="G104" s="54"/>
      <c r="H104" s="54"/>
      <c r="I104" s="54"/>
      <c r="J104" s="54"/>
      <c r="K104" s="54"/>
      <c r="L104" s="54"/>
      <c r="M104" s="54"/>
      <c r="N104" s="54"/>
      <c r="O104" s="54"/>
    </row>
    <row r="105" spans="1:16" ht="15.75" customHeight="1" x14ac:dyDescent="0.25">
      <c r="A105" s="52"/>
      <c r="B105" s="46"/>
      <c r="C105" s="53"/>
      <c r="D105" s="52"/>
      <c r="E105" s="52"/>
      <c r="F105" s="52"/>
      <c r="G105" s="54"/>
      <c r="H105" s="54"/>
      <c r="I105" s="54"/>
      <c r="J105" s="54"/>
      <c r="K105" s="54"/>
      <c r="L105" s="54"/>
      <c r="M105" s="54"/>
      <c r="N105" s="54"/>
      <c r="O105" s="54"/>
    </row>
    <row r="106" spans="1:16" ht="15.75" customHeight="1" x14ac:dyDescent="0.25">
      <c r="A106" s="52"/>
      <c r="B106" s="46"/>
      <c r="C106" s="53"/>
      <c r="D106" s="52"/>
      <c r="E106" s="52"/>
      <c r="F106" s="52"/>
      <c r="G106" s="54"/>
      <c r="H106" s="54"/>
      <c r="I106" s="54"/>
      <c r="J106" s="54"/>
      <c r="K106" s="54"/>
      <c r="L106" s="54"/>
      <c r="M106" s="54"/>
      <c r="N106" s="54"/>
      <c r="O106" s="54"/>
    </row>
  </sheetData>
  <mergeCells count="40">
    <mergeCell ref="C4:C6"/>
    <mergeCell ref="D27:E27"/>
    <mergeCell ref="D28:E28"/>
    <mergeCell ref="A1:N1"/>
    <mergeCell ref="A2:M2"/>
    <mergeCell ref="G4:G6"/>
    <mergeCell ref="H4:K4"/>
    <mergeCell ref="L4:L6"/>
    <mergeCell ref="M4:M6"/>
    <mergeCell ref="H5:I5"/>
    <mergeCell ref="J5:K5"/>
    <mergeCell ref="B4:B6"/>
    <mergeCell ref="A4:A6"/>
    <mergeCell ref="M3:N3"/>
    <mergeCell ref="N4:N6"/>
    <mergeCell ref="D4:D6"/>
    <mergeCell ref="E4:E6"/>
    <mergeCell ref="F4:F6"/>
    <mergeCell ref="D95:E95"/>
    <mergeCell ref="D96:E96"/>
    <mergeCell ref="D97:E97"/>
    <mergeCell ref="D93:E93"/>
    <mergeCell ref="D94:E94"/>
    <mergeCell ref="D67:E67"/>
    <mergeCell ref="D91:E91"/>
    <mergeCell ref="D90:E90"/>
    <mergeCell ref="D71:E71"/>
    <mergeCell ref="D81:E81"/>
    <mergeCell ref="D92:E92"/>
    <mergeCell ref="D89:E89"/>
    <mergeCell ref="D50:E50"/>
    <mergeCell ref="D88:E88"/>
    <mergeCell ref="D87:E87"/>
    <mergeCell ref="D75:E75"/>
    <mergeCell ref="D86:E86"/>
    <mergeCell ref="D51:E51"/>
    <mergeCell ref="D57:E57"/>
    <mergeCell ref="D58:E58"/>
    <mergeCell ref="D59:E59"/>
    <mergeCell ref="D56:E56"/>
  </mergeCells>
  <printOptions horizontalCentered="1"/>
  <pageMargins left="0.5" right="0.5" top="1.25" bottom="0.5" header="0.3" footer="0.3"/>
  <pageSetup paperSize="9" scale="89" firstPageNumber="4" fitToWidth="0" fitToHeight="0" orientation="landscape" useFirstPageNumber="1" r:id="rId1"/>
  <headerFooter>
    <oddFooter>&amp;C&amp;P</oddFooter>
  </headerFooter>
  <rowBreaks count="4" manualBreakCount="4">
    <brk id="27" max="13" man="1"/>
    <brk id="57" max="13" man="1"/>
    <brk id="86" max="13" man="1"/>
    <brk id="10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Annex-IV</vt:lpstr>
      <vt:lpstr>Annex-V (b)</vt:lpstr>
      <vt:lpstr>Annex-V (a) </vt:lpstr>
      <vt:lpstr>9.0</vt:lpstr>
      <vt:lpstr>'9.0'!Print_Area</vt:lpstr>
      <vt:lpstr>'Annex-IV'!Print_Area</vt:lpstr>
      <vt:lpstr>'Annex-V (a) '!Print_Area</vt:lpstr>
      <vt:lpstr>'Annex-V (b)'!Print_Area</vt:lpstr>
      <vt:lpstr>'9.0'!Print_Titles</vt:lpstr>
      <vt:lpstr>'Annex-IV'!Print_Titles</vt:lpstr>
      <vt:lpstr>'Annex-V (a) '!Print_Titles</vt:lpstr>
      <vt:lpstr>'Annex-V (b)'!Print_Titles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S.M. Nazrul Islam</dc:creator>
  <cp:lastModifiedBy>Bayejid-Bin-Kamal</cp:lastModifiedBy>
  <cp:lastPrinted>2022-03-29T12:27:51Z</cp:lastPrinted>
  <dcterms:created xsi:type="dcterms:W3CDTF">2021-08-31T09:00:23Z</dcterms:created>
  <dcterms:modified xsi:type="dcterms:W3CDTF">2022-04-03T04:17:17Z</dcterms:modified>
</cp:coreProperties>
</file>